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Doprava\ZAKÁZKY\2019\Parkování na ul. Jindřichova, Třebíč\Podklady pro VZ\"/>
    </mc:Choice>
  </mc:AlternateContent>
  <bookViews>
    <workbookView xWindow="0" yWindow="0" windowWidth="19200" windowHeight="11460" activeTab="3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Pol'!$A$1:$X$115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F42" i="1" s="1"/>
  <c r="G105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6" i="12"/>
  <c r="M16" i="12" s="1"/>
  <c r="I16" i="12"/>
  <c r="K16" i="12"/>
  <c r="O16" i="12"/>
  <c r="O8" i="12" s="1"/>
  <c r="Q16" i="12"/>
  <c r="V16" i="12"/>
  <c r="G18" i="12"/>
  <c r="M18" i="12" s="1"/>
  <c r="I18" i="12"/>
  <c r="K18" i="12"/>
  <c r="O18" i="12"/>
  <c r="Q18" i="12"/>
  <c r="V18" i="12"/>
  <c r="G22" i="12"/>
  <c r="M22" i="12" s="1"/>
  <c r="I22" i="12"/>
  <c r="K22" i="12"/>
  <c r="O22" i="12"/>
  <c r="Q22" i="12"/>
  <c r="V22" i="12"/>
  <c r="G24" i="12"/>
  <c r="I24" i="12"/>
  <c r="K24" i="12"/>
  <c r="M24" i="12"/>
  <c r="O24" i="12"/>
  <c r="Q24" i="12"/>
  <c r="V24" i="12"/>
  <c r="G26" i="12"/>
  <c r="G8" i="12" s="1"/>
  <c r="I26" i="12"/>
  <c r="K26" i="12"/>
  <c r="O26" i="12"/>
  <c r="Q26" i="12"/>
  <c r="V26" i="12"/>
  <c r="G28" i="12"/>
  <c r="I28" i="12"/>
  <c r="K28" i="12"/>
  <c r="M28" i="12"/>
  <c r="O28" i="12"/>
  <c r="Q28" i="12"/>
  <c r="V28" i="12"/>
  <c r="G32" i="12"/>
  <c r="I32" i="12"/>
  <c r="K32" i="12"/>
  <c r="M32" i="12"/>
  <c r="O32" i="12"/>
  <c r="Q32" i="12"/>
  <c r="V32" i="12"/>
  <c r="G34" i="12"/>
  <c r="M34" i="12" s="1"/>
  <c r="I34" i="12"/>
  <c r="I33" i="12" s="1"/>
  <c r="K34" i="12"/>
  <c r="K33" i="12" s="1"/>
  <c r="O34" i="12"/>
  <c r="O33" i="12" s="1"/>
  <c r="Q34" i="12"/>
  <c r="Q33" i="12" s="1"/>
  <c r="V34" i="12"/>
  <c r="V33" i="12" s="1"/>
  <c r="G35" i="12"/>
  <c r="M35" i="12" s="1"/>
  <c r="I35" i="12"/>
  <c r="K35" i="12"/>
  <c r="O35" i="12"/>
  <c r="Q35" i="12"/>
  <c r="V35" i="12"/>
  <c r="G36" i="12"/>
  <c r="I36" i="12"/>
  <c r="K36" i="12"/>
  <c r="M36" i="12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G42" i="12"/>
  <c r="M42" i="12" s="1"/>
  <c r="I42" i="12"/>
  <c r="I41" i="12" s="1"/>
  <c r="K42" i="12"/>
  <c r="K41" i="12" s="1"/>
  <c r="O42" i="12"/>
  <c r="O41" i="12" s="1"/>
  <c r="Q42" i="12"/>
  <c r="V42" i="12"/>
  <c r="V41" i="12" s="1"/>
  <c r="G44" i="12"/>
  <c r="M44" i="12" s="1"/>
  <c r="I44" i="12"/>
  <c r="K44" i="12"/>
  <c r="O44" i="12"/>
  <c r="Q44" i="12"/>
  <c r="Q41" i="12" s="1"/>
  <c r="V44" i="12"/>
  <c r="G46" i="12"/>
  <c r="I46" i="12"/>
  <c r="I45" i="12" s="1"/>
  <c r="K46" i="12"/>
  <c r="M46" i="12"/>
  <c r="O46" i="12"/>
  <c r="O45" i="12" s="1"/>
  <c r="Q46" i="12"/>
  <c r="Q45" i="12" s="1"/>
  <c r="V46" i="12"/>
  <c r="G48" i="12"/>
  <c r="G45" i="12" s="1"/>
  <c r="I48" i="12"/>
  <c r="K48" i="12"/>
  <c r="K45" i="12" s="1"/>
  <c r="O48" i="12"/>
  <c r="Q48" i="12"/>
  <c r="V48" i="12"/>
  <c r="G51" i="12"/>
  <c r="I51" i="12"/>
  <c r="K51" i="12"/>
  <c r="M51" i="12"/>
  <c r="O51" i="12"/>
  <c r="Q51" i="12"/>
  <c r="V51" i="12"/>
  <c r="G53" i="12"/>
  <c r="I53" i="12"/>
  <c r="K53" i="12"/>
  <c r="M53" i="12"/>
  <c r="O53" i="12"/>
  <c r="Q53" i="12"/>
  <c r="V53" i="12"/>
  <c r="G55" i="12"/>
  <c r="I55" i="12"/>
  <c r="K55" i="12"/>
  <c r="M55" i="12"/>
  <c r="O55" i="12"/>
  <c r="Q55" i="12"/>
  <c r="V55" i="12"/>
  <c r="G59" i="12"/>
  <c r="M59" i="12" s="1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2" i="12"/>
  <c r="I62" i="12"/>
  <c r="K62" i="12"/>
  <c r="M62" i="12"/>
  <c r="O62" i="12"/>
  <c r="Q62" i="12"/>
  <c r="V62" i="12"/>
  <c r="V45" i="12" s="1"/>
  <c r="G63" i="12"/>
  <c r="I63" i="12"/>
  <c r="K63" i="12"/>
  <c r="M63" i="12"/>
  <c r="O63" i="12"/>
  <c r="Q63" i="12"/>
  <c r="V63" i="12"/>
  <c r="G65" i="12"/>
  <c r="M65" i="12" s="1"/>
  <c r="I65" i="12"/>
  <c r="K65" i="12"/>
  <c r="O65" i="12"/>
  <c r="Q65" i="12"/>
  <c r="V65" i="12"/>
  <c r="I67" i="12"/>
  <c r="V67" i="12"/>
  <c r="G68" i="12"/>
  <c r="I68" i="12"/>
  <c r="K68" i="12"/>
  <c r="K67" i="12" s="1"/>
  <c r="M68" i="12"/>
  <c r="O68" i="12"/>
  <c r="O67" i="12" s="1"/>
  <c r="Q68" i="12"/>
  <c r="V68" i="12"/>
  <c r="G70" i="12"/>
  <c r="G67" i="12" s="1"/>
  <c r="I70" i="12"/>
  <c r="K70" i="12"/>
  <c r="M70" i="12"/>
  <c r="M67" i="12" s="1"/>
  <c r="O70" i="12"/>
  <c r="Q70" i="12"/>
  <c r="Q67" i="12" s="1"/>
  <c r="V70" i="12"/>
  <c r="G72" i="12"/>
  <c r="M72" i="12" s="1"/>
  <c r="I72" i="12"/>
  <c r="K72" i="12"/>
  <c r="K71" i="12" s="1"/>
  <c r="O72" i="12"/>
  <c r="Q72" i="12"/>
  <c r="Q71" i="12" s="1"/>
  <c r="V72" i="12"/>
  <c r="G73" i="12"/>
  <c r="I73" i="12"/>
  <c r="K73" i="12"/>
  <c r="M73" i="12"/>
  <c r="O73" i="12"/>
  <c r="Q73" i="12"/>
  <c r="V73" i="12"/>
  <c r="V71" i="12" s="1"/>
  <c r="G74" i="12"/>
  <c r="I74" i="12"/>
  <c r="K74" i="12"/>
  <c r="M74" i="12"/>
  <c r="O74" i="12"/>
  <c r="Q74" i="12"/>
  <c r="V74" i="12"/>
  <c r="G75" i="12"/>
  <c r="M75" i="12" s="1"/>
  <c r="I75" i="12"/>
  <c r="K75" i="12"/>
  <c r="O75" i="12"/>
  <c r="Q75" i="12"/>
  <c r="V75" i="12"/>
  <c r="G77" i="12"/>
  <c r="M77" i="12" s="1"/>
  <c r="I77" i="12"/>
  <c r="I71" i="12" s="1"/>
  <c r="K77" i="12"/>
  <c r="O77" i="12"/>
  <c r="Q77" i="12"/>
  <c r="V77" i="12"/>
  <c r="G79" i="12"/>
  <c r="M79" i="12" s="1"/>
  <c r="I79" i="12"/>
  <c r="K79" i="12"/>
  <c r="O79" i="12"/>
  <c r="Q79" i="12"/>
  <c r="V79" i="12"/>
  <c r="G83" i="12"/>
  <c r="I83" i="12"/>
  <c r="K83" i="12"/>
  <c r="M83" i="12"/>
  <c r="O83" i="12"/>
  <c r="Q83" i="12"/>
  <c r="V83" i="12"/>
  <c r="G85" i="12"/>
  <c r="I85" i="12"/>
  <c r="K85" i="12"/>
  <c r="M85" i="12"/>
  <c r="O85" i="12"/>
  <c r="O71" i="12" s="1"/>
  <c r="Q85" i="12"/>
  <c r="V85" i="12"/>
  <c r="G87" i="12"/>
  <c r="M87" i="12" s="1"/>
  <c r="I87" i="12"/>
  <c r="K87" i="12"/>
  <c r="O87" i="12"/>
  <c r="Q87" i="12"/>
  <c r="V87" i="12"/>
  <c r="G90" i="12"/>
  <c r="I90" i="12"/>
  <c r="K90" i="12"/>
  <c r="M90" i="12"/>
  <c r="O90" i="12"/>
  <c r="Q90" i="12"/>
  <c r="V90" i="12"/>
  <c r="G92" i="12"/>
  <c r="I92" i="12"/>
  <c r="K92" i="12"/>
  <c r="M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K96" i="12"/>
  <c r="G97" i="12"/>
  <c r="G96" i="12" s="1"/>
  <c r="I97" i="12"/>
  <c r="K97" i="12"/>
  <c r="M97" i="12"/>
  <c r="M96" i="12" s="1"/>
  <c r="O97" i="12"/>
  <c r="Q97" i="12"/>
  <c r="Q96" i="12" s="1"/>
  <c r="V97" i="12"/>
  <c r="G98" i="12"/>
  <c r="I98" i="12"/>
  <c r="I96" i="12" s="1"/>
  <c r="K98" i="12"/>
  <c r="M98" i="12"/>
  <c r="O98" i="12"/>
  <c r="O96" i="12" s="1"/>
  <c r="Q98" i="12"/>
  <c r="V98" i="12"/>
  <c r="V96" i="12" s="1"/>
  <c r="I99" i="12"/>
  <c r="K99" i="12"/>
  <c r="Q99" i="12"/>
  <c r="G100" i="12"/>
  <c r="G99" i="12" s="1"/>
  <c r="I100" i="12"/>
  <c r="K100" i="12"/>
  <c r="M100" i="12"/>
  <c r="M99" i="12" s="1"/>
  <c r="O100" i="12"/>
  <c r="Q100" i="12"/>
  <c r="V100" i="12"/>
  <c r="V99" i="12" s="1"/>
  <c r="G101" i="12"/>
  <c r="I101" i="12"/>
  <c r="K101" i="12"/>
  <c r="M101" i="12"/>
  <c r="O101" i="12"/>
  <c r="O99" i="12" s="1"/>
  <c r="Q101" i="12"/>
  <c r="V101" i="12"/>
  <c r="G103" i="12"/>
  <c r="M103" i="12" s="1"/>
  <c r="I103" i="12"/>
  <c r="K103" i="12"/>
  <c r="O103" i="12"/>
  <c r="Q103" i="12"/>
  <c r="V103" i="12"/>
  <c r="AE105" i="12"/>
  <c r="AF105" i="12"/>
  <c r="I20" i="1"/>
  <c r="I19" i="1"/>
  <c r="I18" i="1"/>
  <c r="I17" i="1"/>
  <c r="I16" i="1"/>
  <c r="I57" i="1"/>
  <c r="J56" i="1" s="1"/>
  <c r="G42" i="1"/>
  <c r="G25" i="1" s="1"/>
  <c r="A25" i="1" s="1"/>
  <c r="A26" i="1" s="1"/>
  <c r="G26" i="1" s="1"/>
  <c r="H41" i="1"/>
  <c r="I41" i="1" s="1"/>
  <c r="H40" i="1"/>
  <c r="I40" i="1" s="1"/>
  <c r="J53" i="1" l="1"/>
  <c r="J52" i="1"/>
  <c r="J49" i="1"/>
  <c r="J54" i="1"/>
  <c r="J55" i="1"/>
  <c r="J50" i="1"/>
  <c r="J51" i="1"/>
  <c r="G23" i="1"/>
  <c r="G28" i="1"/>
  <c r="H39" i="1"/>
  <c r="H42" i="1" s="1"/>
  <c r="M41" i="12"/>
  <c r="M71" i="12"/>
  <c r="M33" i="12"/>
  <c r="G33" i="12"/>
  <c r="G71" i="12"/>
  <c r="M48" i="12"/>
  <c r="M45" i="12" s="1"/>
  <c r="M26" i="12"/>
  <c r="M8" i="12" s="1"/>
  <c r="I21" i="1"/>
  <c r="J28" i="1"/>
  <c r="J26" i="1"/>
  <c r="G38" i="1"/>
  <c r="F38" i="1"/>
  <c r="J23" i="1"/>
  <c r="J24" i="1"/>
  <c r="J25" i="1"/>
  <c r="J27" i="1"/>
  <c r="E24" i="1"/>
  <c r="E26" i="1"/>
  <c r="J57" i="1" l="1"/>
  <c r="I39" i="1"/>
  <c r="I42" i="1" s="1"/>
  <c r="J40" i="1" s="1"/>
  <c r="A23" i="1"/>
  <c r="A24" i="1" s="1"/>
  <c r="G24" i="1" s="1"/>
  <c r="A27" i="1" s="1"/>
  <c r="A29" i="1" s="1"/>
  <c r="G29" i="1" s="1"/>
  <c r="G27" i="1" s="1"/>
  <c r="J41" i="1" l="1"/>
  <c r="J39" i="1"/>
  <c r="J42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uzivatel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<sst xmlns="http://schemas.openxmlformats.org/spreadsheetml/2006/main" count="607" uniqueCount="260">
  <si>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</si>
  <si>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</si>
  <si>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</si>
  <si>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</si>
  <si>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</si>
  <si>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</si>
  <si>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</si>
  <si>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</si>
  <si>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</si>
  <si>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</si>
  <si>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</si>
  <si>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</si>
  <si>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</si>
  <si>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</si>
  <si>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</si>
  <si>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</si>
  <si>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</si>
  <si>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</si>
  <si>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</si>
  <si>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</si>
  <si>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</si>
  <si>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</si>
  <si>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</si>
  <si>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</si>
  <si>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</si>
  <si>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</si>
  <si>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</si>
  <si>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</si>
  <si>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</si>
  <si>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</si>
  <si>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</si>
  <si>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</si>
  <si>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</si>
  <si>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</si>
  <si>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</si>
  <si>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</si>
  <si>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</si>
  <si>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</si>
  <si>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</si>
  <si>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</si>
  <si>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</si>
  <si>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</si>
  <si>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</si>
  <si>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</si>
  <si>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parkovací záliv redukce 12.6.</t>
  </si>
  <si>
    <t>01</t>
  </si>
  <si>
    <t>parkování</t>
  </si>
  <si>
    <t>Objekt:</t>
  </si>
  <si>
    <t>Rozpočet:</t>
  </si>
  <si>
    <t>300286</t>
  </si>
  <si>
    <t>Parkování na ul. Jindřichova, Třebíč</t>
  </si>
  <si>
    <t>Stavba</t>
  </si>
  <si>
    <t>Celkem za stavbu</t>
  </si>
  <si>
    <t>CZK</t>
  </si>
  <si>
    <t>Rekapitulace dílů</t>
  </si>
  <si>
    <t>Typ dílu</t>
  </si>
  <si>
    <t>Zemní práce</t>
  </si>
  <si>
    <t>11</t>
  </si>
  <si>
    <t>Přípravné a přidružené práce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</si>
  <si>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</si>
  <si>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</si>
  <si>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</si>
  <si>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</si>
  <si>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</si>
  <si>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</si>
  <si>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</si>
  <si>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</si>
  <si>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</si>
  <si>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</si>
  <si>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</si>
  <si>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</si>
  <si>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</si>
  <si>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</si>
  <si>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</si>
  <si>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</si>
  <si>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</si>
  <si>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</si>
  <si>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</si>
  <si>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</si>
  <si>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</si>
  <si>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</si>
  <si>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</si>
  <si>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</si>
  <si>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</si>
  <si>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</si>
  <si>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</si>
  <si>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</si>
  <si>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</si>
  <si>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</si>
  <si>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</si>
  <si>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</si>
  <si>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</si>
  <si>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</si>
  <si>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</si>
  <si>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</si>
  <si>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</si>
  <si>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</si>
  <si>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</si>
  <si>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</si>
  <si>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</si>
  <si>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</si>
  <si>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113107161IU0</t>
  </si>
  <si>
    <t>Odstranění podkladu pl. 200 m2,kam.drcené tl.10 cm</t>
  </si>
  <si>
    <t>m2</t>
  </si>
  <si>
    <t>Vlastní</t>
  </si>
  <si>
    <t>Indiv</t>
  </si>
  <si>
    <t>Práce</t>
  </si>
  <si>
    <t>POL1_1</t>
  </si>
  <si>
    <t>vozovka : 0,9*32,0+2,3*4,5</t>
  </si>
  <si>
    <t>VV</t>
  </si>
  <si>
    <t>chodník : (95,0+36,0)*1,6</t>
  </si>
  <si>
    <t>113108405R00</t>
  </si>
  <si>
    <t>Odstranění asfaltové vrstvy pl.nad 50 m2, tl. 5 cm</t>
  </si>
  <si>
    <t>RTS 19/ I</t>
  </si>
  <si>
    <t>113107183IU0</t>
  </si>
  <si>
    <t>Odstranění podkladu pl.do 200 m2, živice tl. 15 cm</t>
  </si>
  <si>
    <t>113202111R00</t>
  </si>
  <si>
    <t>Vytrhání obrub z krajníků nebo obrubníků stojatých</t>
  </si>
  <si>
    <t>m</t>
  </si>
  <si>
    <t>(95,0+36,0)*2+16,0+8,0</t>
  </si>
  <si>
    <t>122201102R00</t>
  </si>
  <si>
    <t>Odkopávky nezapažené v hor. 3 do 1000 m3</t>
  </si>
  <si>
    <t>m3</t>
  </si>
  <si>
    <t>parkování : (30,0*3,3+4,5*34,0)*0,52</t>
  </si>
  <si>
    <t>chodník : (37,0+27,0)*1,6*0,42+32,0*1,5*0,25+36,0*1,6*0,27+(19,0+3,0+14,0)*0,35</t>
  </si>
  <si>
    <t>(26,0*1,5+29,0*1,5)*0,35+10,0*1,5*0,25+35,0*0,35</t>
  </si>
  <si>
    <t>132201111R00</t>
  </si>
  <si>
    <t>Hloubení rýh šířky do 60 cm v hor.3 do 100 m3</t>
  </si>
  <si>
    <t>1,5*0,6*(36,5+8,5)</t>
  </si>
  <si>
    <t>162501101R00</t>
  </si>
  <si>
    <t>Vodorovné přemístění výkopku z hor.1-4 do 2500 m</t>
  </si>
  <si>
    <t>259,075</t>
  </si>
  <si>
    <t>174101101R00</t>
  </si>
  <si>
    <t>Zásyp jam, rýh, šachet se zhutněním</t>
  </si>
  <si>
    <t>0,6*1,5*(36,5+8,5)</t>
  </si>
  <si>
    <t>181101102R00</t>
  </si>
  <si>
    <t>Úprava pláně v zářezech v hor. 1-4, se zhutněním</t>
  </si>
  <si>
    <t>parkování : (30,0*3,3+4,5*34,0)</t>
  </si>
  <si>
    <t>chodník : (37,0+27,0)*1,6+32,0*1,5+36,0*1,6+(19,0+3,0+14,0)</t>
  </si>
  <si>
    <t>(26,0*1,5+29,0*1,5)+10,0*1,5+35,0</t>
  </si>
  <si>
    <t>199000005R00</t>
  </si>
  <si>
    <t>Poplatek za skládku zeminy 1- 4</t>
  </si>
  <si>
    <t>t</t>
  </si>
  <si>
    <t>R1</t>
  </si>
  <si>
    <t>Zařízení staveniště</t>
  </si>
  <si>
    <t>kpl</t>
  </si>
  <si>
    <t>R2</t>
  </si>
  <si>
    <t>Vytýčení stavby</t>
  </si>
  <si>
    <t>R3</t>
  </si>
  <si>
    <t>Náklady na poplatky za zábory</t>
  </si>
  <si>
    <t>OPN</t>
  </si>
  <si>
    <t>POL13_0</t>
  </si>
  <si>
    <t>R4</t>
  </si>
  <si>
    <t>Dopravně inženýrská opatření</t>
  </si>
  <si>
    <t>Specifikace</t>
  </si>
  <si>
    <t>POL3_0</t>
  </si>
  <si>
    <t>R5</t>
  </si>
  <si>
    <t>Geodetické zaměření skutečného provedení stavby</t>
  </si>
  <si>
    <t>R6</t>
  </si>
  <si>
    <t>Dokumentace skutečného provedení stavby</t>
  </si>
  <si>
    <t>R7</t>
  </si>
  <si>
    <t>Geometrický plán</t>
  </si>
  <si>
    <t>457621412R00</t>
  </si>
  <si>
    <t>Těsnění z asfaltobet. úprava spár zálivkou 2 kg/m</t>
  </si>
  <si>
    <t>15,5*2+12,5*2+90,0+36,0+4*4,5</t>
  </si>
  <si>
    <t>40445050.AR</t>
  </si>
  <si>
    <t>Značka dopr inf IP 11-13 500/700 fól1, EG7letá</t>
  </si>
  <si>
    <t>kus</t>
  </si>
  <si>
    <t>SPCM</t>
  </si>
  <si>
    <t>564831111R00</t>
  </si>
  <si>
    <t>Podklad ze štěrkodrti po zhutnění tloušťky 10 cm</t>
  </si>
  <si>
    <t>parkování : (25,8+2,8+3,8)*4,5+34,0*6,0</t>
  </si>
  <si>
    <t>564851111R00</t>
  </si>
  <si>
    <t>Podklad ze štěrkodrti po zhutnění tloušťky 15 cm</t>
  </si>
  <si>
    <t>odrazný pruh : (25,8+17,5+16,5)*0,5</t>
  </si>
  <si>
    <t>564861111R00</t>
  </si>
  <si>
    <t>Podklad ze štěrkodrti po zhutnění tloušťky 20 cm</t>
  </si>
  <si>
    <t>chodník : (10,0+82,5+13,5+3,0+26,0+4,0)*1,5+(12,0+5,0)*2,0+35,0</t>
  </si>
  <si>
    <t>577112114R00</t>
  </si>
  <si>
    <t>Beton asf. ACO 11+ (ABS I), modifik. do 3 m, 5 cm</t>
  </si>
  <si>
    <t>2*(15,5*2+12,5*2+90,0+36,0+4*4,5)*0,2</t>
  </si>
  <si>
    <t>596215021R00</t>
  </si>
  <si>
    <t>Kladení zámkové dlažby tl. 6 cm do drtě tl. 4 cm</t>
  </si>
  <si>
    <t>chodník : (9,8+82,5+26,0+4,0)*1,35+6,0*1,7+12,1*1,45+(3,0+12,6)*1,5</t>
  </si>
  <si>
    <t>3,3*1,3+35,0+2*1,0*1,45</t>
  </si>
  <si>
    <t>odr. pruh. : (25,7+17,5+16,2)*0,35</t>
  </si>
  <si>
    <t>596215040R00</t>
  </si>
  <si>
    <t>Kladení zámkové dlažby tl. 8 cm do drtě tl. 4 cm</t>
  </si>
  <si>
    <t>(26,5+2,75+3,75+34,0)*4,35+34,0*0,55</t>
  </si>
  <si>
    <t>59248020x</t>
  </si>
  <si>
    <t>Dlažba zámková GRANIT 20/20/6 II přírodní</t>
  </si>
  <si>
    <t>POL3_</t>
  </si>
  <si>
    <t>59248030R</t>
  </si>
  <si>
    <t>Dlažba zámková GRANIT 20/20/8 II přírodní</t>
  </si>
  <si>
    <t>59248057.AR</t>
  </si>
  <si>
    <t>Dlažební kámen slepecký GRANIT 20/10/6</t>
  </si>
  <si>
    <t>0,4*(12,2+1,7+3,3)</t>
  </si>
  <si>
    <t>59248057.Ax</t>
  </si>
  <si>
    <t>Dlažební kámen slepecký GRANIT 20/10/8</t>
  </si>
  <si>
    <t>34,8*0,4</t>
  </si>
  <si>
    <t>R10</t>
  </si>
  <si>
    <t>Obnažení a uložení SEK do dělené chráničky SITEL vč. dodávky materiálu</t>
  </si>
  <si>
    <t>36,5+8,5</t>
  </si>
  <si>
    <t>R9</t>
  </si>
  <si>
    <t>Ozasení sloupu VO včetně dodávky mat a připojky</t>
  </si>
  <si>
    <t>914001111R00</t>
  </si>
  <si>
    <t>Montáž svislých dopr.značek na sloupky, konzoly</t>
  </si>
  <si>
    <t>914511112U00</t>
  </si>
  <si>
    <t>Mtž sloupku doprav značekL3,5+patka</t>
  </si>
  <si>
    <t>915491212R00</t>
  </si>
  <si>
    <t>Osazení umělé vodící linie MC,podkl.B12,5, 40 cm</t>
  </si>
  <si>
    <t>915701111R00</t>
  </si>
  <si>
    <t>Vodorovné značení z nátěr. hmot, bezbar. V10f</t>
  </si>
  <si>
    <t>3*1,0</t>
  </si>
  <si>
    <t>916561111R00</t>
  </si>
  <si>
    <t>Osazení záhon.obrubníků do lože z B 12,5 s opěrou</t>
  </si>
  <si>
    <t>41,9+27,5+45,8+19,7+17,3+18,8+9,8+1,5+2*1,0</t>
  </si>
  <si>
    <t>917862111R00</t>
  </si>
  <si>
    <t>Osazení stojat. obrub. bet. s opěrou,lože z B 12,5</t>
  </si>
  <si>
    <t>silniční : 2,5+1,5+5*5,1+2*25,8+2*17,5+2*16,2+3,0+8,4+1,5</t>
  </si>
  <si>
    <t>2*4,5+34,0</t>
  </si>
  <si>
    <t>nájezdová : 25,8+2,0+17,5+16,2+12,3+3,5+34,0</t>
  </si>
  <si>
    <t>919735113R00</t>
  </si>
  <si>
    <t>Řezání stávajícího živičného krytu tl. 10 - 15 cm</t>
  </si>
  <si>
    <t>59217469R</t>
  </si>
  <si>
    <t>Obrubník zahradní  ABO 100/5/25 II nat</t>
  </si>
  <si>
    <t>RTS 18/ I</t>
  </si>
  <si>
    <t>RTS 17/ II</t>
  </si>
  <si>
    <t>59217472R</t>
  </si>
  <si>
    <t>Obrubník silniční 1000/150/250 šedý</t>
  </si>
  <si>
    <t>2,5+1,5+5*5,1+2*25,8+2*17,5+2*16,2+3,0+8,4+1,5</t>
  </si>
  <si>
    <t>59217476R</t>
  </si>
  <si>
    <t>Obrubník silniční nájezdový 1000/150/150 šedý</t>
  </si>
  <si>
    <t>25,8+2,0+17,5+16,2+12,3+3,5+34,0</t>
  </si>
  <si>
    <t>59217480R</t>
  </si>
  <si>
    <t>Obrubník silniční přechodový L 1000/150/150-250</t>
  </si>
  <si>
    <t>59217481R</t>
  </si>
  <si>
    <t>Obrubník silniční přechodový P 1000/150/150-250</t>
  </si>
  <si>
    <t>59248030x</t>
  </si>
  <si>
    <t>Umělá vodící linie</t>
  </si>
  <si>
    <t>35,0*0,4</t>
  </si>
  <si>
    <t>199000000R00</t>
  </si>
  <si>
    <t>Poplatek za skladku suti</t>
  </si>
  <si>
    <t>RTS 12/ I</t>
  </si>
  <si>
    <t>RTS 10/ I</t>
  </si>
  <si>
    <t>998223011R00</t>
  </si>
  <si>
    <t>Přesun hmot, pozemní komunikace, kryt dlážděný</t>
  </si>
  <si>
    <t>979083117R00</t>
  </si>
  <si>
    <t>Vodorovné přemístění suti na skládku do 6000 m</t>
  </si>
  <si>
    <t>POL1_9</t>
  </si>
  <si>
    <t>979082119R00</t>
  </si>
  <si>
    <t>Příplatek k přesunu suti za každých dalších 1000 m</t>
  </si>
  <si>
    <t>POL1_</t>
  </si>
  <si>
    <t>4*106,7197</t>
  </si>
  <si>
    <t>979093111R00</t>
  </si>
  <si>
    <t>Uložení suti na skládku bez zhutnění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</si>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</sst>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8" t="s">
        <v>41</v>
      </c>
      <c r="B2" s="188"/>
      <c r="C2" s="188"/>
      <c r="D2" s="188"/>
      <c r="E2" s="188"/>
      <c r="F2" s="188"/>
      <c r="G2" s="18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4" t="s">
        <v>4</v>
      </c>
      <c r="C1" s="225"/>
      <c r="D1" s="225"/>
      <c r="E1" s="225"/>
      <c r="F1" s="225"/>
      <c r="G1" s="225"/>
      <c r="H1" s="225"/>
      <c r="I1" s="225"/>
      <c r="J1" s="226"/>
    </row>
    <row r="2" spans="1:15" ht="36" customHeight="1" x14ac:dyDescent="0.2">
      <c r="A2" s="2"/>
      <c r="B2" s="77" t="s">
        <v>24</v>
      </c>
      <c r="C2" s="78"/>
      <c r="D2" s="79" t="s">
        <v>49</v>
      </c>
      <c r="E2" s="230" t="s">
        <v>50</v>
      </c>
      <c r="F2" s="231"/>
      <c r="G2" s="231"/>
      <c r="H2" s="231"/>
      <c r="I2" s="231"/>
      <c r="J2" s="232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33" t="s">
        <v>46</v>
      </c>
      <c r="F3" s="234"/>
      <c r="G3" s="234"/>
      <c r="H3" s="234"/>
      <c r="I3" s="234"/>
      <c r="J3" s="235"/>
    </row>
    <row r="4" spans="1:15" ht="23.25" customHeight="1" x14ac:dyDescent="0.2">
      <c r="A4" s="76">
        <v>2992</v>
      </c>
      <c r="B4" s="82" t="s">
        <v>48</v>
      </c>
      <c r="C4" s="83"/>
      <c r="D4" s="84" t="s">
        <v>43</v>
      </c>
      <c r="E4" s="213" t="s">
        <v>44</v>
      </c>
      <c r="F4" s="214"/>
      <c r="G4" s="214"/>
      <c r="H4" s="214"/>
      <c r="I4" s="214"/>
      <c r="J4" s="215"/>
    </row>
    <row r="5" spans="1:15" ht="24" customHeight="1" x14ac:dyDescent="0.2">
      <c r="A5" s="2"/>
      <c r="B5" s="31" t="s">
        <v>23</v>
      </c>
      <c r="D5" s="218"/>
      <c r="E5" s="219"/>
      <c r="F5" s="219"/>
      <c r="G5" s="219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20"/>
      <c r="E6" s="221"/>
      <c r="F6" s="221"/>
      <c r="G6" s="221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2"/>
      <c r="F7" s="223"/>
      <c r="G7" s="22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7"/>
      <c r="E11" s="237"/>
      <c r="F11" s="237"/>
      <c r="G11" s="237"/>
      <c r="H11" s="18" t="s">
        <v>42</v>
      </c>
      <c r="I11" s="86"/>
      <c r="J11" s="8"/>
    </row>
    <row r="12" spans="1:15" ht="15.75" customHeight="1" x14ac:dyDescent="0.2">
      <c r="A12" s="2"/>
      <c r="B12" s="28"/>
      <c r="C12" s="55"/>
      <c r="D12" s="212"/>
      <c r="E12" s="212"/>
      <c r="F12" s="212"/>
      <c r="G12" s="212"/>
      <c r="H12" s="18" t="s">
        <v>36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6"/>
      <c r="F13" s="217"/>
      <c r="G13" s="217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6"/>
      <c r="F15" s="236"/>
      <c r="G15" s="238"/>
      <c r="H15" s="238"/>
      <c r="I15" s="238" t="s">
        <v>31</v>
      </c>
      <c r="J15" s="239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01"/>
      <c r="F16" s="202"/>
      <c r="G16" s="201"/>
      <c r="H16" s="202"/>
      <c r="I16" s="201">
        <f>SUMIF(F49:F56,A16,I49:I56)+SUMIF(F49:F56,"PSU",I49:I56)</f>
        <v>0</v>
      </c>
      <c r="J16" s="203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01"/>
      <c r="F17" s="202"/>
      <c r="G17" s="201"/>
      <c r="H17" s="202"/>
      <c r="I17" s="201">
        <f>SUMIF(F49:F56,A17,I49:I56)</f>
        <v>0</v>
      </c>
      <c r="J17" s="203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01"/>
      <c r="F18" s="202"/>
      <c r="G18" s="201"/>
      <c r="H18" s="202"/>
      <c r="I18" s="201">
        <f>SUMIF(F49:F56,A18,I49:I56)</f>
        <v>0</v>
      </c>
      <c r="J18" s="203"/>
    </row>
    <row r="19" spans="1:10" ht="23.25" customHeight="1" x14ac:dyDescent="0.2">
      <c r="A19" s="139" t="s">
        <v>72</v>
      </c>
      <c r="B19" s="38" t="s">
        <v>29</v>
      </c>
      <c r="C19" s="62"/>
      <c r="D19" s="63"/>
      <c r="E19" s="201"/>
      <c r="F19" s="202"/>
      <c r="G19" s="201"/>
      <c r="H19" s="202"/>
      <c r="I19" s="201">
        <f>SUMIF(F49:F56,A19,I49:I56)</f>
        <v>0</v>
      </c>
      <c r="J19" s="203"/>
    </row>
    <row r="20" spans="1:10" ht="23.25" customHeight="1" x14ac:dyDescent="0.2">
      <c r="A20" s="139" t="s">
        <v>73</v>
      </c>
      <c r="B20" s="38" t="s">
        <v>30</v>
      </c>
      <c r="C20" s="62"/>
      <c r="D20" s="63"/>
      <c r="E20" s="201"/>
      <c r="F20" s="202"/>
      <c r="G20" s="201"/>
      <c r="H20" s="202"/>
      <c r="I20" s="201">
        <f>SUMIF(F49:F56,A20,I49:I56)</f>
        <v>0</v>
      </c>
      <c r="J20" s="203"/>
    </row>
    <row r="21" spans="1:10" ht="23.25" customHeight="1" x14ac:dyDescent="0.2">
      <c r="A21" s="2"/>
      <c r="B21" s="48" t="s">
        <v>31</v>
      </c>
      <c r="C21" s="64"/>
      <c r="D21" s="65"/>
      <c r="E21" s="204"/>
      <c r="F21" s="240"/>
      <c r="G21" s="204"/>
      <c r="H21" s="240"/>
      <c r="I21" s="204">
        <f>SUM(I16:J20)</f>
        <v>0</v>
      </c>
      <c r="J21" s="205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99">
        <f>ZakladDPHSniVypocet</f>
        <v>0</v>
      </c>
      <c r="H23" s="200"/>
      <c r="I23" s="2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97">
        <f>IF(A24&gt;50, ROUNDUP(A23, 0), ROUNDDOWN(A23, 0))</f>
        <v>0</v>
      </c>
      <c r="H24" s="198"/>
      <c r="I24" s="1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99">
        <f>ZakladDPHZaklVypocet</f>
        <v>0</v>
      </c>
      <c r="H25" s="200"/>
      <c r="I25" s="2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7">
        <f>IF(A26&gt;50, ROUNDUP(A25, 0), ROUNDDOWN(A25, 0))</f>
        <v>0</v>
      </c>
      <c r="H26" s="228"/>
      <c r="I26" s="22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29">
        <f>CenaCelkem-(ZakladDPHSni+DPHSni+ZakladDPHZakl+DPHZakl)</f>
        <v>0</v>
      </c>
      <c r="H27" s="229"/>
      <c r="I27" s="229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207">
        <f>ZakladDPHSniVypocet+ZakladDPHZaklVypocet</f>
        <v>0</v>
      </c>
      <c r="H28" s="207"/>
      <c r="I28" s="207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37</v>
      </c>
      <c r="C29" s="118"/>
      <c r="D29" s="118"/>
      <c r="E29" s="118"/>
      <c r="F29" s="119"/>
      <c r="G29" s="206">
        <f>IF(A29&gt;50, ROUNDUP(A27, 0), ROUNDDOWN(A27, 0))</f>
        <v>0</v>
      </c>
      <c r="H29" s="206"/>
      <c r="I29" s="206"/>
      <c r="J29" s="120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8"/>
      <c r="E34" s="209"/>
      <c r="G34" s="210"/>
      <c r="H34" s="211"/>
      <c r="I34" s="211"/>
      <c r="J34" s="25"/>
    </row>
    <row r="35" spans="1:10" ht="12.75" customHeight="1" x14ac:dyDescent="0.2">
      <c r="A35" s="2"/>
      <c r="B35" s="2"/>
      <c r="D35" s="196" t="s">
        <v>2</v>
      </c>
      <c r="E35" s="1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51</v>
      </c>
      <c r="C39" s="191"/>
      <c r="D39" s="191"/>
      <c r="E39" s="191"/>
      <c r="F39" s="100">
        <f>'01 1 Pol'!AE105</f>
        <v>0</v>
      </c>
      <c r="G39" s="101">
        <f>'01 1 Pol'!AF105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45</v>
      </c>
      <c r="C40" s="192" t="s">
        <v>46</v>
      </c>
      <c r="D40" s="192"/>
      <c r="E40" s="192"/>
      <c r="F40" s="105">
        <f>'01 1 Pol'!AE105</f>
        <v>0</v>
      </c>
      <c r="G40" s="106">
        <f>'01 1 Pol'!AF105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3</v>
      </c>
      <c r="B41" s="108" t="s">
        <v>43</v>
      </c>
      <c r="C41" s="191" t="s">
        <v>44</v>
      </c>
      <c r="D41" s="191"/>
      <c r="E41" s="191"/>
      <c r="F41" s="109">
        <f>'01 1 Pol'!AE105</f>
        <v>0</v>
      </c>
      <c r="G41" s="102">
        <f>'01 1 Pol'!AF105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">
      <c r="A42" s="89"/>
      <c r="B42" s="193" t="s">
        <v>52</v>
      </c>
      <c r="C42" s="194"/>
      <c r="D42" s="194"/>
      <c r="E42" s="195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54</v>
      </c>
    </row>
    <row r="48" spans="1:10" ht="25.5" customHeight="1" x14ac:dyDescent="0.2">
      <c r="A48" s="123"/>
      <c r="B48" s="126" t="s">
        <v>18</v>
      </c>
      <c r="C48" s="126" t="s">
        <v>6</v>
      </c>
      <c r="D48" s="127"/>
      <c r="E48" s="127"/>
      <c r="F48" s="128" t="s">
        <v>55</v>
      </c>
      <c r="G48" s="128"/>
      <c r="H48" s="128"/>
      <c r="I48" s="128" t="s">
        <v>31</v>
      </c>
      <c r="J48" s="128" t="s">
        <v>0</v>
      </c>
    </row>
    <row r="49" spans="1:10" ht="36.75" customHeight="1" x14ac:dyDescent="0.2">
      <c r="A49" s="124"/>
      <c r="B49" s="129" t="s">
        <v>43</v>
      </c>
      <c r="C49" s="189" t="s">
        <v>56</v>
      </c>
      <c r="D49" s="190"/>
      <c r="E49" s="190"/>
      <c r="F49" s="135" t="s">
        <v>26</v>
      </c>
      <c r="G49" s="136"/>
      <c r="H49" s="136"/>
      <c r="I49" s="136">
        <f>'01 1 Pol'!G8</f>
        <v>0</v>
      </c>
      <c r="J49" s="133" t="str">
        <f>IF(I57=0,"",I49/I57*100)</f>
        <v/>
      </c>
    </row>
    <row r="50" spans="1:10" ht="36.75" customHeight="1" x14ac:dyDescent="0.2">
      <c r="A50" s="124"/>
      <c r="B50" s="129" t="s">
        <v>57</v>
      </c>
      <c r="C50" s="189" t="s">
        <v>58</v>
      </c>
      <c r="D50" s="190"/>
      <c r="E50" s="190"/>
      <c r="F50" s="135" t="s">
        <v>26</v>
      </c>
      <c r="G50" s="136"/>
      <c r="H50" s="136"/>
      <c r="I50" s="136">
        <f>'01 1 Pol'!G33</f>
        <v>0</v>
      </c>
      <c r="J50" s="133" t="str">
        <f>IF(I57=0,"",I50/I57*100)</f>
        <v/>
      </c>
    </row>
    <row r="51" spans="1:10" ht="36.75" customHeight="1" x14ac:dyDescent="0.2">
      <c r="A51" s="124"/>
      <c r="B51" s="129" t="s">
        <v>59</v>
      </c>
      <c r="C51" s="189" t="s">
        <v>60</v>
      </c>
      <c r="D51" s="190"/>
      <c r="E51" s="190"/>
      <c r="F51" s="135" t="s">
        <v>26</v>
      </c>
      <c r="G51" s="136"/>
      <c r="H51" s="136"/>
      <c r="I51" s="136">
        <f>'01 1 Pol'!G41</f>
        <v>0</v>
      </c>
      <c r="J51" s="133" t="str">
        <f>IF(I57=0,"",I51/I57*100)</f>
        <v/>
      </c>
    </row>
    <row r="52" spans="1:10" ht="36.75" customHeight="1" x14ac:dyDescent="0.2">
      <c r="A52" s="124"/>
      <c r="B52" s="129" t="s">
        <v>61</v>
      </c>
      <c r="C52" s="189" t="s">
        <v>62</v>
      </c>
      <c r="D52" s="190"/>
      <c r="E52" s="190"/>
      <c r="F52" s="135" t="s">
        <v>26</v>
      </c>
      <c r="G52" s="136"/>
      <c r="H52" s="136"/>
      <c r="I52" s="136">
        <f>'01 1 Pol'!G45</f>
        <v>0</v>
      </c>
      <c r="J52" s="133" t="str">
        <f>IF(I57=0,"",I52/I57*100)</f>
        <v/>
      </c>
    </row>
    <row r="53" spans="1:10" ht="36.75" customHeight="1" x14ac:dyDescent="0.2">
      <c r="A53" s="124"/>
      <c r="B53" s="129" t="s">
        <v>63</v>
      </c>
      <c r="C53" s="189" t="s">
        <v>64</v>
      </c>
      <c r="D53" s="190"/>
      <c r="E53" s="190"/>
      <c r="F53" s="135" t="s">
        <v>26</v>
      </c>
      <c r="G53" s="136"/>
      <c r="H53" s="136"/>
      <c r="I53" s="136">
        <f>'01 1 Pol'!G67</f>
        <v>0</v>
      </c>
      <c r="J53" s="133" t="str">
        <f>IF(I57=0,"",I53/I57*100)</f>
        <v/>
      </c>
    </row>
    <row r="54" spans="1:10" ht="36.75" customHeight="1" x14ac:dyDescent="0.2">
      <c r="A54" s="124"/>
      <c r="B54" s="129" t="s">
        <v>65</v>
      </c>
      <c r="C54" s="189" t="s">
        <v>66</v>
      </c>
      <c r="D54" s="190"/>
      <c r="E54" s="190"/>
      <c r="F54" s="135" t="s">
        <v>26</v>
      </c>
      <c r="G54" s="136"/>
      <c r="H54" s="136"/>
      <c r="I54" s="136">
        <f>'01 1 Pol'!G71</f>
        <v>0</v>
      </c>
      <c r="J54" s="133" t="str">
        <f>IF(I57=0,"",I54/I57*100)</f>
        <v/>
      </c>
    </row>
    <row r="55" spans="1:10" ht="36.75" customHeight="1" x14ac:dyDescent="0.2">
      <c r="A55" s="124"/>
      <c r="B55" s="129" t="s">
        <v>67</v>
      </c>
      <c r="C55" s="189" t="s">
        <v>68</v>
      </c>
      <c r="D55" s="190"/>
      <c r="E55" s="190"/>
      <c r="F55" s="135" t="s">
        <v>26</v>
      </c>
      <c r="G55" s="136"/>
      <c r="H55" s="136"/>
      <c r="I55" s="136">
        <f>'01 1 Pol'!G96</f>
        <v>0</v>
      </c>
      <c r="J55" s="133" t="str">
        <f>IF(I57=0,"",I55/I57*100)</f>
        <v/>
      </c>
    </row>
    <row r="56" spans="1:10" ht="36.75" customHeight="1" x14ac:dyDescent="0.2">
      <c r="A56" s="124"/>
      <c r="B56" s="129" t="s">
        <v>69</v>
      </c>
      <c r="C56" s="189" t="s">
        <v>70</v>
      </c>
      <c r="D56" s="190"/>
      <c r="E56" s="190"/>
      <c r="F56" s="135" t="s">
        <v>71</v>
      </c>
      <c r="G56" s="136"/>
      <c r="H56" s="136"/>
      <c r="I56" s="136">
        <f>'01 1 Pol'!G99</f>
        <v>0</v>
      </c>
      <c r="J56" s="133" t="str">
        <f>IF(I57=0,"",I56/I57*100)</f>
        <v/>
      </c>
    </row>
    <row r="57" spans="1:10" ht="25.5" customHeight="1" x14ac:dyDescent="0.2">
      <c r="A57" s="125"/>
      <c r="B57" s="130" t="s">
        <v>1</v>
      </c>
      <c r="C57" s="131"/>
      <c r="D57" s="132"/>
      <c r="E57" s="132"/>
      <c r="F57" s="137"/>
      <c r="G57" s="138"/>
      <c r="H57" s="138"/>
      <c r="I57" s="138">
        <f>SUM(I49:I56)</f>
        <v>0</v>
      </c>
      <c r="J57" s="134">
        <f>SUM(J49:J56)</f>
        <v>0</v>
      </c>
    </row>
    <row r="58" spans="1:10" x14ac:dyDescent="0.2">
      <c r="F58" s="87"/>
      <c r="G58" s="87"/>
      <c r="H58" s="87"/>
      <c r="I58" s="87"/>
      <c r="J58" s="88"/>
    </row>
    <row r="59" spans="1:10" x14ac:dyDescent="0.2">
      <c r="F59" s="87"/>
      <c r="G59" s="87"/>
      <c r="H59" s="87"/>
      <c r="I59" s="87"/>
      <c r="J59" s="88"/>
    </row>
    <row r="60" spans="1:10" x14ac:dyDescent="0.2">
      <c r="F60" s="87"/>
      <c r="G60" s="87"/>
      <c r="H60" s="87"/>
      <c r="I60" s="87"/>
      <c r="J60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5:E55"/>
    <mergeCell ref="C56:E56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1" t="s">
        <v>7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50" t="s">
        <v>8</v>
      </c>
      <c r="B2" s="49"/>
      <c r="C2" s="243"/>
      <c r="D2" s="243"/>
      <c r="E2" s="243"/>
      <c r="F2" s="243"/>
      <c r="G2" s="244"/>
    </row>
    <row r="3" spans="1:7" ht="24.95" customHeight="1" x14ac:dyDescent="0.2">
      <c r="A3" s="50" t="s">
        <v>9</v>
      </c>
      <c r="B3" s="49"/>
      <c r="C3" s="243"/>
      <c r="D3" s="243"/>
      <c r="E3" s="243"/>
      <c r="F3" s="243"/>
      <c r="G3" s="244"/>
    </row>
    <row r="4" spans="1:7" ht="24.95" customHeight="1" x14ac:dyDescent="0.2">
      <c r="A4" s="50" t="s">
        <v>10</v>
      </c>
      <c r="B4" s="49"/>
      <c r="C4" s="243"/>
      <c r="D4" s="243"/>
      <c r="E4" s="243"/>
      <c r="F4" s="243"/>
      <c r="G4" s="24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22" customWidth="1"/>
    <col min="3" max="3" width="38.28515625" style="122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5" t="s">
        <v>7</v>
      </c>
      <c r="B1" s="245"/>
      <c r="C1" s="245"/>
      <c r="D1" s="245"/>
      <c r="E1" s="245"/>
      <c r="F1" s="245"/>
      <c r="G1" s="245"/>
      <c r="AG1" t="s">
        <v>74</v>
      </c>
    </row>
    <row r="2" spans="1:60" ht="25.15" customHeight="1" x14ac:dyDescent="0.2">
      <c r="A2" s="140" t="s">
        <v>8</v>
      </c>
      <c r="B2" s="49" t="s">
        <v>49</v>
      </c>
      <c r="C2" s="246" t="s">
        <v>50</v>
      </c>
      <c r="D2" s="247"/>
      <c r="E2" s="247"/>
      <c r="F2" s="247"/>
      <c r="G2" s="248"/>
      <c r="AG2" t="s">
        <v>75</v>
      </c>
    </row>
    <row r="3" spans="1:60" ht="25.15" customHeight="1" x14ac:dyDescent="0.2">
      <c r="A3" s="140" t="s">
        <v>9</v>
      </c>
      <c r="B3" s="49" t="s">
        <v>45</v>
      </c>
      <c r="C3" s="246" t="s">
        <v>46</v>
      </c>
      <c r="D3" s="247"/>
      <c r="E3" s="247"/>
      <c r="F3" s="247"/>
      <c r="G3" s="248"/>
      <c r="AC3" s="122" t="s">
        <v>75</v>
      </c>
      <c r="AG3" t="s">
        <v>76</v>
      </c>
    </row>
    <row r="4" spans="1:60" ht="25.15" customHeight="1" x14ac:dyDescent="0.2">
      <c r="A4" s="141" t="s">
        <v>10</v>
      </c>
      <c r="B4" s="142" t="s">
        <v>43</v>
      </c>
      <c r="C4" s="249" t="s">
        <v>44</v>
      </c>
      <c r="D4" s="250"/>
      <c r="E4" s="250"/>
      <c r="F4" s="250"/>
      <c r="G4" s="251"/>
      <c r="AG4" t="s">
        <v>77</v>
      </c>
    </row>
    <row r="5" spans="1:60" x14ac:dyDescent="0.2">
      <c r="D5" s="10"/>
    </row>
    <row r="6" spans="1:60" ht="38.25" x14ac:dyDescent="0.2">
      <c r="A6" s="144" t="s">
        <v>78</v>
      </c>
      <c r="B6" s="146" t="s">
        <v>79</v>
      </c>
      <c r="C6" s="146" t="s">
        <v>80</v>
      </c>
      <c r="D6" s="145" t="s">
        <v>81</v>
      </c>
      <c r="E6" s="144" t="s">
        <v>82</v>
      </c>
      <c r="F6" s="143" t="s">
        <v>83</v>
      </c>
      <c r="G6" s="144" t="s">
        <v>31</v>
      </c>
      <c r="H6" s="147" t="s">
        <v>32</v>
      </c>
      <c r="I6" s="147" t="s">
        <v>84</v>
      </c>
      <c r="J6" s="147" t="s">
        <v>33</v>
      </c>
      <c r="K6" s="147" t="s">
        <v>85</v>
      </c>
      <c r="L6" s="147" t="s">
        <v>86</v>
      </c>
      <c r="M6" s="147" t="s">
        <v>87</v>
      </c>
      <c r="N6" s="147" t="s">
        <v>88</v>
      </c>
      <c r="O6" s="147" t="s">
        <v>89</v>
      </c>
      <c r="P6" s="147" t="s">
        <v>90</v>
      </c>
      <c r="Q6" s="147" t="s">
        <v>91</v>
      </c>
      <c r="R6" s="147" t="s">
        <v>92</v>
      </c>
      <c r="S6" s="147" t="s">
        <v>93</v>
      </c>
      <c r="T6" s="147" t="s">
        <v>94</v>
      </c>
      <c r="U6" s="147" t="s">
        <v>95</v>
      </c>
      <c r="V6" s="147" t="s">
        <v>96</v>
      </c>
      <c r="W6" s="147" t="s">
        <v>97</v>
      </c>
      <c r="X6" s="147" t="s">
        <v>98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2" t="s">
        <v>99</v>
      </c>
      <c r="B8" s="163" t="s">
        <v>43</v>
      </c>
      <c r="C8" s="181" t="s">
        <v>56</v>
      </c>
      <c r="D8" s="164"/>
      <c r="E8" s="165"/>
      <c r="F8" s="166"/>
      <c r="G8" s="167">
        <f>SUMIF(AG9:AG32,"&lt;&gt;NOR",G9:G32)</f>
        <v>0</v>
      </c>
      <c r="H8" s="161"/>
      <c r="I8" s="161">
        <f>SUM(I9:I32)</f>
        <v>0</v>
      </c>
      <c r="J8" s="161"/>
      <c r="K8" s="161">
        <f>SUM(K9:K32)</f>
        <v>0</v>
      </c>
      <c r="L8" s="161"/>
      <c r="M8" s="161">
        <f>SUM(M9:M32)</f>
        <v>0</v>
      </c>
      <c r="N8" s="161"/>
      <c r="O8" s="161">
        <f>SUM(O9:O32)</f>
        <v>0</v>
      </c>
      <c r="P8" s="161"/>
      <c r="Q8" s="161">
        <f>SUM(Q9:Q32)</f>
        <v>23.06</v>
      </c>
      <c r="R8" s="161"/>
      <c r="S8" s="161"/>
      <c r="T8" s="161"/>
      <c r="U8" s="161"/>
      <c r="V8" s="161">
        <f>SUM(V9:V32)</f>
        <v>124.30000000000001</v>
      </c>
      <c r="W8" s="161"/>
      <c r="X8" s="161"/>
      <c r="AG8" t="s">
        <v>100</v>
      </c>
    </row>
    <row r="9" spans="1:60" outlineLevel="1" x14ac:dyDescent="0.2">
      <c r="A9" s="168">
        <v>1</v>
      </c>
      <c r="B9" s="169" t="s">
        <v>101</v>
      </c>
      <c r="C9" s="182" t="s">
        <v>102</v>
      </c>
      <c r="D9" s="170" t="s">
        <v>103</v>
      </c>
      <c r="E9" s="171">
        <v>248.75</v>
      </c>
      <c r="F9" s="172"/>
      <c r="G9" s="173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21</v>
      </c>
      <c r="M9" s="157">
        <f>G9*(1+L9/100)</f>
        <v>0</v>
      </c>
      <c r="N9" s="157">
        <v>0</v>
      </c>
      <c r="O9" s="157">
        <f>ROUND(E9*N9,2)</f>
        <v>0</v>
      </c>
      <c r="P9" s="157">
        <v>0</v>
      </c>
      <c r="Q9" s="157">
        <f>ROUND(E9*P9,2)</f>
        <v>0</v>
      </c>
      <c r="R9" s="157"/>
      <c r="S9" s="157" t="s">
        <v>104</v>
      </c>
      <c r="T9" s="157" t="s">
        <v>105</v>
      </c>
      <c r="U9" s="157">
        <v>0</v>
      </c>
      <c r="V9" s="157">
        <f>ROUND(E9*U9,2)</f>
        <v>0</v>
      </c>
      <c r="W9" s="157"/>
      <c r="X9" s="157" t="s">
        <v>106</v>
      </c>
      <c r="Y9" s="148"/>
      <c r="Z9" s="148"/>
      <c r="AA9" s="148"/>
      <c r="AB9" s="148"/>
      <c r="AC9" s="148"/>
      <c r="AD9" s="148"/>
      <c r="AE9" s="148"/>
      <c r="AF9" s="148"/>
      <c r="AG9" s="148" t="s">
        <v>107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3" t="s">
        <v>108</v>
      </c>
      <c r="D10" s="159"/>
      <c r="E10" s="160">
        <v>39.15</v>
      </c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109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3" t="s">
        <v>110</v>
      </c>
      <c r="D11" s="159"/>
      <c r="E11" s="160">
        <v>209.6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109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68">
        <v>2</v>
      </c>
      <c r="B12" s="169" t="s">
        <v>111</v>
      </c>
      <c r="C12" s="182" t="s">
        <v>112</v>
      </c>
      <c r="D12" s="170" t="s">
        <v>103</v>
      </c>
      <c r="E12" s="171">
        <v>209.6</v>
      </c>
      <c r="F12" s="172"/>
      <c r="G12" s="173">
        <f>ROUND(E12*F12,2)</f>
        <v>0</v>
      </c>
      <c r="H12" s="158"/>
      <c r="I12" s="157">
        <f>ROUND(E12*H12,2)</f>
        <v>0</v>
      </c>
      <c r="J12" s="158"/>
      <c r="K12" s="157">
        <f>ROUND(E12*J12,2)</f>
        <v>0</v>
      </c>
      <c r="L12" s="157">
        <v>21</v>
      </c>
      <c r="M12" s="157">
        <f>G12*(1+L12/100)</f>
        <v>0</v>
      </c>
      <c r="N12" s="157">
        <v>0</v>
      </c>
      <c r="O12" s="157">
        <f>ROUND(E12*N12,2)</f>
        <v>0</v>
      </c>
      <c r="P12" s="157">
        <v>0.11</v>
      </c>
      <c r="Q12" s="157">
        <f>ROUND(E12*P12,2)</f>
        <v>23.06</v>
      </c>
      <c r="R12" s="157"/>
      <c r="S12" s="157" t="s">
        <v>113</v>
      </c>
      <c r="T12" s="157" t="s">
        <v>105</v>
      </c>
      <c r="U12" s="157">
        <v>4.2999999999999997E-2</v>
      </c>
      <c r="V12" s="157">
        <f>ROUND(E12*U12,2)</f>
        <v>9.01</v>
      </c>
      <c r="W12" s="157"/>
      <c r="X12" s="157" t="s">
        <v>106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107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3" t="s">
        <v>110</v>
      </c>
      <c r="D13" s="159"/>
      <c r="E13" s="160">
        <v>209.6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109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68">
        <v>3</v>
      </c>
      <c r="B14" s="169" t="s">
        <v>114</v>
      </c>
      <c r="C14" s="182" t="s">
        <v>115</v>
      </c>
      <c r="D14" s="170" t="s">
        <v>103</v>
      </c>
      <c r="E14" s="171">
        <v>39.15</v>
      </c>
      <c r="F14" s="172"/>
      <c r="G14" s="173">
        <f>ROUND(E14*F14,2)</f>
        <v>0</v>
      </c>
      <c r="H14" s="158"/>
      <c r="I14" s="157">
        <f>ROUND(E14*H14,2)</f>
        <v>0</v>
      </c>
      <c r="J14" s="158"/>
      <c r="K14" s="157">
        <f>ROUND(E14*J14,2)</f>
        <v>0</v>
      </c>
      <c r="L14" s="157">
        <v>21</v>
      </c>
      <c r="M14" s="157">
        <f>G14*(1+L14/100)</f>
        <v>0</v>
      </c>
      <c r="N14" s="157">
        <v>0</v>
      </c>
      <c r="O14" s="157">
        <f>ROUND(E14*N14,2)</f>
        <v>0</v>
      </c>
      <c r="P14" s="157">
        <v>0</v>
      </c>
      <c r="Q14" s="157">
        <f>ROUND(E14*P14,2)</f>
        <v>0</v>
      </c>
      <c r="R14" s="157"/>
      <c r="S14" s="157" t="s">
        <v>104</v>
      </c>
      <c r="T14" s="157" t="s">
        <v>105</v>
      </c>
      <c r="U14" s="157">
        <v>0</v>
      </c>
      <c r="V14" s="157">
        <f>ROUND(E14*U14,2)</f>
        <v>0</v>
      </c>
      <c r="W14" s="157"/>
      <c r="X14" s="157" t="s">
        <v>106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107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3" t="s">
        <v>108</v>
      </c>
      <c r="D15" s="159"/>
      <c r="E15" s="160">
        <v>39.15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109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68">
        <v>4</v>
      </c>
      <c r="B16" s="169" t="s">
        <v>116</v>
      </c>
      <c r="C16" s="182" t="s">
        <v>117</v>
      </c>
      <c r="D16" s="170" t="s">
        <v>118</v>
      </c>
      <c r="E16" s="171">
        <v>286</v>
      </c>
      <c r="F16" s="172"/>
      <c r="G16" s="173">
        <f>ROUND(E16*F16,2)</f>
        <v>0</v>
      </c>
      <c r="H16" s="158"/>
      <c r="I16" s="157">
        <f>ROUND(E16*H16,2)</f>
        <v>0</v>
      </c>
      <c r="J16" s="158"/>
      <c r="K16" s="157">
        <f>ROUND(E16*J16,2)</f>
        <v>0</v>
      </c>
      <c r="L16" s="157">
        <v>21</v>
      </c>
      <c r="M16" s="157">
        <f>G16*(1+L16/100)</f>
        <v>0</v>
      </c>
      <c r="N16" s="157">
        <v>0</v>
      </c>
      <c r="O16" s="157">
        <f>ROUND(E16*N16,2)</f>
        <v>0</v>
      </c>
      <c r="P16" s="157">
        <v>0</v>
      </c>
      <c r="Q16" s="157">
        <f>ROUND(E16*P16,2)</f>
        <v>0</v>
      </c>
      <c r="R16" s="157"/>
      <c r="S16" s="157" t="s">
        <v>113</v>
      </c>
      <c r="T16" s="157" t="s">
        <v>113</v>
      </c>
      <c r="U16" s="157">
        <v>0.123</v>
      </c>
      <c r="V16" s="157">
        <f>ROUND(E16*U16,2)</f>
        <v>35.18</v>
      </c>
      <c r="W16" s="157"/>
      <c r="X16" s="157" t="s">
        <v>106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107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3" t="s">
        <v>119</v>
      </c>
      <c r="D17" s="159"/>
      <c r="E17" s="160">
        <v>286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109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68">
        <v>5</v>
      </c>
      <c r="B18" s="169" t="s">
        <v>120</v>
      </c>
      <c r="C18" s="182" t="s">
        <v>121</v>
      </c>
      <c r="D18" s="170" t="s">
        <v>122</v>
      </c>
      <c r="E18" s="171">
        <v>259.07499999999999</v>
      </c>
      <c r="F18" s="172"/>
      <c r="G18" s="173">
        <f>ROUND(E18*F18,2)</f>
        <v>0</v>
      </c>
      <c r="H18" s="158"/>
      <c r="I18" s="157">
        <f>ROUND(E18*H18,2)</f>
        <v>0</v>
      </c>
      <c r="J18" s="158"/>
      <c r="K18" s="157">
        <f>ROUND(E18*J18,2)</f>
        <v>0</v>
      </c>
      <c r="L18" s="157">
        <v>21</v>
      </c>
      <c r="M18" s="157">
        <f>G18*(1+L18/100)</f>
        <v>0</v>
      </c>
      <c r="N18" s="157">
        <v>0</v>
      </c>
      <c r="O18" s="157">
        <f>ROUND(E18*N18,2)</f>
        <v>0</v>
      </c>
      <c r="P18" s="157">
        <v>0</v>
      </c>
      <c r="Q18" s="157">
        <f>ROUND(E18*P18,2)</f>
        <v>0</v>
      </c>
      <c r="R18" s="157"/>
      <c r="S18" s="157" t="s">
        <v>113</v>
      </c>
      <c r="T18" s="157" t="s">
        <v>113</v>
      </c>
      <c r="U18" s="157">
        <v>0.187</v>
      </c>
      <c r="V18" s="157">
        <f>ROUND(E18*U18,2)</f>
        <v>48.45</v>
      </c>
      <c r="W18" s="157"/>
      <c r="X18" s="157" t="s">
        <v>106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107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3" t="s">
        <v>123</v>
      </c>
      <c r="D19" s="159"/>
      <c r="E19" s="160">
        <v>131.04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109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33.75" outlineLevel="1" x14ac:dyDescent="0.2">
      <c r="A20" s="155"/>
      <c r="B20" s="156"/>
      <c r="C20" s="183" t="s">
        <v>124</v>
      </c>
      <c r="D20" s="159"/>
      <c r="E20" s="160">
        <v>83.16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109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3" t="s">
        <v>125</v>
      </c>
      <c r="D21" s="159"/>
      <c r="E21" s="160">
        <v>44.88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109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68">
        <v>6</v>
      </c>
      <c r="B22" s="169" t="s">
        <v>126</v>
      </c>
      <c r="C22" s="182" t="s">
        <v>127</v>
      </c>
      <c r="D22" s="170" t="s">
        <v>122</v>
      </c>
      <c r="E22" s="171">
        <v>40.5</v>
      </c>
      <c r="F22" s="172"/>
      <c r="G22" s="173">
        <f>ROUND(E22*F22,2)</f>
        <v>0</v>
      </c>
      <c r="H22" s="158"/>
      <c r="I22" s="157">
        <f>ROUND(E22*H22,2)</f>
        <v>0</v>
      </c>
      <c r="J22" s="158"/>
      <c r="K22" s="157">
        <f>ROUND(E22*J22,2)</f>
        <v>0</v>
      </c>
      <c r="L22" s="157">
        <v>21</v>
      </c>
      <c r="M22" s="157">
        <f>G22*(1+L22/100)</f>
        <v>0</v>
      </c>
      <c r="N22" s="157">
        <v>0</v>
      </c>
      <c r="O22" s="157">
        <f>ROUND(E22*N22,2)</f>
        <v>0</v>
      </c>
      <c r="P22" s="157">
        <v>0</v>
      </c>
      <c r="Q22" s="157">
        <f>ROUND(E22*P22,2)</f>
        <v>0</v>
      </c>
      <c r="R22" s="157"/>
      <c r="S22" s="157" t="s">
        <v>113</v>
      </c>
      <c r="T22" s="157" t="s">
        <v>113</v>
      </c>
      <c r="U22" s="157">
        <v>0.23</v>
      </c>
      <c r="V22" s="157">
        <f>ROUND(E22*U22,2)</f>
        <v>9.32</v>
      </c>
      <c r="W22" s="157"/>
      <c r="X22" s="157" t="s">
        <v>106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107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3" t="s">
        <v>128</v>
      </c>
      <c r="D23" s="159"/>
      <c r="E23" s="160">
        <v>40.5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109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68">
        <v>7</v>
      </c>
      <c r="B24" s="169" t="s">
        <v>129</v>
      </c>
      <c r="C24" s="182" t="s">
        <v>130</v>
      </c>
      <c r="D24" s="170" t="s">
        <v>122</v>
      </c>
      <c r="E24" s="171">
        <v>259.07499999999999</v>
      </c>
      <c r="F24" s="172"/>
      <c r="G24" s="173">
        <f>ROUND(E24*F24,2)</f>
        <v>0</v>
      </c>
      <c r="H24" s="158"/>
      <c r="I24" s="157">
        <f>ROUND(E24*H24,2)</f>
        <v>0</v>
      </c>
      <c r="J24" s="158"/>
      <c r="K24" s="157">
        <f>ROUND(E24*J24,2)</f>
        <v>0</v>
      </c>
      <c r="L24" s="157">
        <v>21</v>
      </c>
      <c r="M24" s="157">
        <f>G24*(1+L24/100)</f>
        <v>0</v>
      </c>
      <c r="N24" s="157">
        <v>0</v>
      </c>
      <c r="O24" s="157">
        <f>ROUND(E24*N24,2)</f>
        <v>0</v>
      </c>
      <c r="P24" s="157">
        <v>0</v>
      </c>
      <c r="Q24" s="157">
        <f>ROUND(E24*P24,2)</f>
        <v>0</v>
      </c>
      <c r="R24" s="157"/>
      <c r="S24" s="157" t="s">
        <v>113</v>
      </c>
      <c r="T24" s="157" t="s">
        <v>113</v>
      </c>
      <c r="U24" s="157">
        <v>1.0999999999999999E-2</v>
      </c>
      <c r="V24" s="157">
        <f>ROUND(E24*U24,2)</f>
        <v>2.85</v>
      </c>
      <c r="W24" s="157"/>
      <c r="X24" s="157" t="s">
        <v>106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107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3" t="s">
        <v>131</v>
      </c>
      <c r="D25" s="159"/>
      <c r="E25" s="160">
        <v>259.07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109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68">
        <v>8</v>
      </c>
      <c r="B26" s="169" t="s">
        <v>132</v>
      </c>
      <c r="C26" s="182" t="s">
        <v>133</v>
      </c>
      <c r="D26" s="170" t="s">
        <v>122</v>
      </c>
      <c r="E26" s="171">
        <v>40.5</v>
      </c>
      <c r="F26" s="172"/>
      <c r="G26" s="173">
        <f>ROUND(E26*F26,2)</f>
        <v>0</v>
      </c>
      <c r="H26" s="158"/>
      <c r="I26" s="157">
        <f>ROUND(E26*H26,2)</f>
        <v>0</v>
      </c>
      <c r="J26" s="158"/>
      <c r="K26" s="157">
        <f>ROUND(E26*J26,2)</f>
        <v>0</v>
      </c>
      <c r="L26" s="157">
        <v>21</v>
      </c>
      <c r="M26" s="157">
        <f>G26*(1+L26/100)</f>
        <v>0</v>
      </c>
      <c r="N26" s="157">
        <v>0</v>
      </c>
      <c r="O26" s="157">
        <f>ROUND(E26*N26,2)</f>
        <v>0</v>
      </c>
      <c r="P26" s="157">
        <v>0</v>
      </c>
      <c r="Q26" s="157">
        <f>ROUND(E26*P26,2)</f>
        <v>0</v>
      </c>
      <c r="R26" s="157"/>
      <c r="S26" s="157" t="s">
        <v>113</v>
      </c>
      <c r="T26" s="157" t="s">
        <v>113</v>
      </c>
      <c r="U26" s="157">
        <v>0.20200000000000001</v>
      </c>
      <c r="V26" s="157">
        <f>ROUND(E26*U26,2)</f>
        <v>8.18</v>
      </c>
      <c r="W26" s="157"/>
      <c r="X26" s="157" t="s">
        <v>106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107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3" t="s">
        <v>134</v>
      </c>
      <c r="D27" s="159"/>
      <c r="E27" s="160">
        <v>40.5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109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68">
        <v>9</v>
      </c>
      <c r="B28" s="169" t="s">
        <v>135</v>
      </c>
      <c r="C28" s="182" t="s">
        <v>136</v>
      </c>
      <c r="D28" s="170" t="s">
        <v>103</v>
      </c>
      <c r="E28" s="171">
        <v>628.5</v>
      </c>
      <c r="F28" s="172"/>
      <c r="G28" s="173">
        <f>ROUND(E28*F28,2)</f>
        <v>0</v>
      </c>
      <c r="H28" s="158"/>
      <c r="I28" s="157">
        <f>ROUND(E28*H28,2)</f>
        <v>0</v>
      </c>
      <c r="J28" s="158"/>
      <c r="K28" s="157">
        <f>ROUND(E28*J28,2)</f>
        <v>0</v>
      </c>
      <c r="L28" s="157">
        <v>21</v>
      </c>
      <c r="M28" s="157">
        <f>G28*(1+L28/100)</f>
        <v>0</v>
      </c>
      <c r="N28" s="157">
        <v>0</v>
      </c>
      <c r="O28" s="157">
        <f>ROUND(E28*N28,2)</f>
        <v>0</v>
      </c>
      <c r="P28" s="157">
        <v>0</v>
      </c>
      <c r="Q28" s="157">
        <f>ROUND(E28*P28,2)</f>
        <v>0</v>
      </c>
      <c r="R28" s="157"/>
      <c r="S28" s="157" t="s">
        <v>113</v>
      </c>
      <c r="T28" s="157" t="s">
        <v>113</v>
      </c>
      <c r="U28" s="157">
        <v>1.7999999999999999E-2</v>
      </c>
      <c r="V28" s="157">
        <f>ROUND(E28*U28,2)</f>
        <v>11.31</v>
      </c>
      <c r="W28" s="157"/>
      <c r="X28" s="157" t="s">
        <v>106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107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83" t="s">
        <v>137</v>
      </c>
      <c r="D29" s="159"/>
      <c r="E29" s="160">
        <v>252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109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ht="22.5" outlineLevel="1" x14ac:dyDescent="0.2">
      <c r="A30" s="155"/>
      <c r="B30" s="156"/>
      <c r="C30" s="183" t="s">
        <v>138</v>
      </c>
      <c r="D30" s="159"/>
      <c r="E30" s="160">
        <v>244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109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83" t="s">
        <v>139</v>
      </c>
      <c r="D31" s="159"/>
      <c r="E31" s="160">
        <v>132.5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109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74">
        <v>10</v>
      </c>
      <c r="B32" s="175" t="s">
        <v>140</v>
      </c>
      <c r="C32" s="184" t="s">
        <v>141</v>
      </c>
      <c r="D32" s="176" t="s">
        <v>142</v>
      </c>
      <c r="E32" s="177">
        <v>259.07499999999999</v>
      </c>
      <c r="F32" s="178"/>
      <c r="G32" s="179">
        <f>ROUND(E32*F32,2)</f>
        <v>0</v>
      </c>
      <c r="H32" s="158"/>
      <c r="I32" s="157">
        <f>ROUND(E32*H32,2)</f>
        <v>0</v>
      </c>
      <c r="J32" s="158"/>
      <c r="K32" s="157">
        <f>ROUND(E32*J32,2)</f>
        <v>0</v>
      </c>
      <c r="L32" s="157">
        <v>21</v>
      </c>
      <c r="M32" s="157">
        <f>G32*(1+L32/100)</f>
        <v>0</v>
      </c>
      <c r="N32" s="157">
        <v>0</v>
      </c>
      <c r="O32" s="157">
        <f>ROUND(E32*N32,2)</f>
        <v>0</v>
      </c>
      <c r="P32" s="157">
        <v>0</v>
      </c>
      <c r="Q32" s="157">
        <f>ROUND(E32*P32,2)</f>
        <v>0</v>
      </c>
      <c r="R32" s="157"/>
      <c r="S32" s="157" t="s">
        <v>113</v>
      </c>
      <c r="T32" s="157" t="s">
        <v>113</v>
      </c>
      <c r="U32" s="157">
        <v>0</v>
      </c>
      <c r="V32" s="157">
        <f>ROUND(E32*U32,2)</f>
        <v>0</v>
      </c>
      <c r="W32" s="157"/>
      <c r="X32" s="157" t="s">
        <v>106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107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x14ac:dyDescent="0.2">
      <c r="A33" s="162" t="s">
        <v>99</v>
      </c>
      <c r="B33" s="163" t="s">
        <v>57</v>
      </c>
      <c r="C33" s="181" t="s">
        <v>58</v>
      </c>
      <c r="D33" s="164"/>
      <c r="E33" s="165"/>
      <c r="F33" s="166"/>
      <c r="G33" s="167">
        <f>SUMIF(AG34:AG40,"&lt;&gt;NOR",G34:G40)</f>
        <v>0</v>
      </c>
      <c r="H33" s="161"/>
      <c r="I33" s="161">
        <f>SUM(I34:I40)</f>
        <v>0</v>
      </c>
      <c r="J33" s="161"/>
      <c r="K33" s="161">
        <f>SUM(K34:K40)</f>
        <v>0</v>
      </c>
      <c r="L33" s="161"/>
      <c r="M33" s="161">
        <f>SUM(M34:M40)</f>
        <v>0</v>
      </c>
      <c r="N33" s="161"/>
      <c r="O33" s="161">
        <f>SUM(O34:O40)</f>
        <v>0</v>
      </c>
      <c r="P33" s="161"/>
      <c r="Q33" s="161">
        <f>SUM(Q34:Q40)</f>
        <v>0</v>
      </c>
      <c r="R33" s="161"/>
      <c r="S33" s="161"/>
      <c r="T33" s="161"/>
      <c r="U33" s="161"/>
      <c r="V33" s="161">
        <f>SUM(V34:V40)</f>
        <v>0</v>
      </c>
      <c r="W33" s="161"/>
      <c r="X33" s="161"/>
      <c r="AG33" t="s">
        <v>100</v>
      </c>
    </row>
    <row r="34" spans="1:60" outlineLevel="1" x14ac:dyDescent="0.2">
      <c r="A34" s="174">
        <v>11</v>
      </c>
      <c r="B34" s="175" t="s">
        <v>143</v>
      </c>
      <c r="C34" s="184" t="s">
        <v>144</v>
      </c>
      <c r="D34" s="176" t="s">
        <v>145</v>
      </c>
      <c r="E34" s="177">
        <v>1</v>
      </c>
      <c r="F34" s="178"/>
      <c r="G34" s="179">
        <f t="shared" ref="G34:G40" si="0">ROUND(E34*F34,2)</f>
        <v>0</v>
      </c>
      <c r="H34" s="158"/>
      <c r="I34" s="157">
        <f t="shared" ref="I34:I40" si="1">ROUND(E34*H34,2)</f>
        <v>0</v>
      </c>
      <c r="J34" s="158"/>
      <c r="K34" s="157">
        <f t="shared" ref="K34:K40" si="2">ROUND(E34*J34,2)</f>
        <v>0</v>
      </c>
      <c r="L34" s="157">
        <v>21</v>
      </c>
      <c r="M34" s="157">
        <f t="shared" ref="M34:M40" si="3">G34*(1+L34/100)</f>
        <v>0</v>
      </c>
      <c r="N34" s="157">
        <v>0</v>
      </c>
      <c r="O34" s="157">
        <f t="shared" ref="O34:O40" si="4">ROUND(E34*N34,2)</f>
        <v>0</v>
      </c>
      <c r="P34" s="157">
        <v>0</v>
      </c>
      <c r="Q34" s="157">
        <f t="shared" ref="Q34:Q40" si="5">ROUND(E34*P34,2)</f>
        <v>0</v>
      </c>
      <c r="R34" s="157"/>
      <c r="S34" s="157" t="s">
        <v>104</v>
      </c>
      <c r="T34" s="157" t="s">
        <v>105</v>
      </c>
      <c r="U34" s="157">
        <v>0</v>
      </c>
      <c r="V34" s="157">
        <f t="shared" ref="V34:V40" si="6">ROUND(E34*U34,2)</f>
        <v>0</v>
      </c>
      <c r="W34" s="157"/>
      <c r="X34" s="157" t="s">
        <v>106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107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74">
        <v>12</v>
      </c>
      <c r="B35" s="175" t="s">
        <v>146</v>
      </c>
      <c r="C35" s="184" t="s">
        <v>147</v>
      </c>
      <c r="D35" s="176" t="s">
        <v>145</v>
      </c>
      <c r="E35" s="177">
        <v>1</v>
      </c>
      <c r="F35" s="178"/>
      <c r="G35" s="179">
        <f t="shared" si="0"/>
        <v>0</v>
      </c>
      <c r="H35" s="158"/>
      <c r="I35" s="157">
        <f t="shared" si="1"/>
        <v>0</v>
      </c>
      <c r="J35" s="158"/>
      <c r="K35" s="157">
        <f t="shared" si="2"/>
        <v>0</v>
      </c>
      <c r="L35" s="157">
        <v>21</v>
      </c>
      <c r="M35" s="157">
        <f t="shared" si="3"/>
        <v>0</v>
      </c>
      <c r="N35" s="157">
        <v>0</v>
      </c>
      <c r="O35" s="157">
        <f t="shared" si="4"/>
        <v>0</v>
      </c>
      <c r="P35" s="157">
        <v>0</v>
      </c>
      <c r="Q35" s="157">
        <f t="shared" si="5"/>
        <v>0</v>
      </c>
      <c r="R35" s="157"/>
      <c r="S35" s="157" t="s">
        <v>104</v>
      </c>
      <c r="T35" s="157" t="s">
        <v>105</v>
      </c>
      <c r="U35" s="157">
        <v>0</v>
      </c>
      <c r="V35" s="157">
        <f t="shared" si="6"/>
        <v>0</v>
      </c>
      <c r="W35" s="157"/>
      <c r="X35" s="157" t="s">
        <v>106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107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74">
        <v>13</v>
      </c>
      <c r="B36" s="175" t="s">
        <v>148</v>
      </c>
      <c r="C36" s="184" t="s">
        <v>149</v>
      </c>
      <c r="D36" s="176" t="s">
        <v>145</v>
      </c>
      <c r="E36" s="177">
        <v>1</v>
      </c>
      <c r="F36" s="178"/>
      <c r="G36" s="179">
        <f t="shared" si="0"/>
        <v>0</v>
      </c>
      <c r="H36" s="158"/>
      <c r="I36" s="157">
        <f t="shared" si="1"/>
        <v>0</v>
      </c>
      <c r="J36" s="158"/>
      <c r="K36" s="157">
        <f t="shared" si="2"/>
        <v>0</v>
      </c>
      <c r="L36" s="157">
        <v>21</v>
      </c>
      <c r="M36" s="157">
        <f t="shared" si="3"/>
        <v>0</v>
      </c>
      <c r="N36" s="157">
        <v>0</v>
      </c>
      <c r="O36" s="157">
        <f t="shared" si="4"/>
        <v>0</v>
      </c>
      <c r="P36" s="157">
        <v>0</v>
      </c>
      <c r="Q36" s="157">
        <f t="shared" si="5"/>
        <v>0</v>
      </c>
      <c r="R36" s="157"/>
      <c r="S36" s="157" t="s">
        <v>104</v>
      </c>
      <c r="T36" s="157" t="s">
        <v>105</v>
      </c>
      <c r="U36" s="157">
        <v>0</v>
      </c>
      <c r="V36" s="157">
        <f t="shared" si="6"/>
        <v>0</v>
      </c>
      <c r="W36" s="157"/>
      <c r="X36" s="157" t="s">
        <v>150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151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74">
        <v>14</v>
      </c>
      <c r="B37" s="175" t="s">
        <v>152</v>
      </c>
      <c r="C37" s="184" t="s">
        <v>153</v>
      </c>
      <c r="D37" s="176" t="s">
        <v>145</v>
      </c>
      <c r="E37" s="177">
        <v>1</v>
      </c>
      <c r="F37" s="178"/>
      <c r="G37" s="179">
        <f t="shared" si="0"/>
        <v>0</v>
      </c>
      <c r="H37" s="158"/>
      <c r="I37" s="157">
        <f t="shared" si="1"/>
        <v>0</v>
      </c>
      <c r="J37" s="158"/>
      <c r="K37" s="157">
        <f t="shared" si="2"/>
        <v>0</v>
      </c>
      <c r="L37" s="157">
        <v>21</v>
      </c>
      <c r="M37" s="157">
        <f t="shared" si="3"/>
        <v>0</v>
      </c>
      <c r="N37" s="157">
        <v>0</v>
      </c>
      <c r="O37" s="157">
        <f t="shared" si="4"/>
        <v>0</v>
      </c>
      <c r="P37" s="157">
        <v>0</v>
      </c>
      <c r="Q37" s="157">
        <f t="shared" si="5"/>
        <v>0</v>
      </c>
      <c r="R37" s="157"/>
      <c r="S37" s="157" t="s">
        <v>104</v>
      </c>
      <c r="T37" s="157" t="s">
        <v>105</v>
      </c>
      <c r="U37" s="157">
        <v>0</v>
      </c>
      <c r="V37" s="157">
        <f t="shared" si="6"/>
        <v>0</v>
      </c>
      <c r="W37" s="157"/>
      <c r="X37" s="157" t="s">
        <v>154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155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74">
        <v>15</v>
      </c>
      <c r="B38" s="175" t="s">
        <v>156</v>
      </c>
      <c r="C38" s="184" t="s">
        <v>157</v>
      </c>
      <c r="D38" s="176" t="s">
        <v>145</v>
      </c>
      <c r="E38" s="177">
        <v>1</v>
      </c>
      <c r="F38" s="178"/>
      <c r="G38" s="179">
        <f t="shared" si="0"/>
        <v>0</v>
      </c>
      <c r="H38" s="158"/>
      <c r="I38" s="157">
        <f t="shared" si="1"/>
        <v>0</v>
      </c>
      <c r="J38" s="158"/>
      <c r="K38" s="157">
        <f t="shared" si="2"/>
        <v>0</v>
      </c>
      <c r="L38" s="157">
        <v>21</v>
      </c>
      <c r="M38" s="157">
        <f t="shared" si="3"/>
        <v>0</v>
      </c>
      <c r="N38" s="157">
        <v>0</v>
      </c>
      <c r="O38" s="157">
        <f t="shared" si="4"/>
        <v>0</v>
      </c>
      <c r="P38" s="157">
        <v>0</v>
      </c>
      <c r="Q38" s="157">
        <f t="shared" si="5"/>
        <v>0</v>
      </c>
      <c r="R38" s="157"/>
      <c r="S38" s="157" t="s">
        <v>104</v>
      </c>
      <c r="T38" s="157" t="s">
        <v>105</v>
      </c>
      <c r="U38" s="157">
        <v>0</v>
      </c>
      <c r="V38" s="157">
        <f t="shared" si="6"/>
        <v>0</v>
      </c>
      <c r="W38" s="157"/>
      <c r="X38" s="157" t="s">
        <v>150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151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74">
        <v>16</v>
      </c>
      <c r="B39" s="175" t="s">
        <v>158</v>
      </c>
      <c r="C39" s="184" t="s">
        <v>159</v>
      </c>
      <c r="D39" s="176" t="s">
        <v>145</v>
      </c>
      <c r="E39" s="177">
        <v>1</v>
      </c>
      <c r="F39" s="178"/>
      <c r="G39" s="179">
        <f t="shared" si="0"/>
        <v>0</v>
      </c>
      <c r="H39" s="158"/>
      <c r="I39" s="157">
        <f t="shared" si="1"/>
        <v>0</v>
      </c>
      <c r="J39" s="158"/>
      <c r="K39" s="157">
        <f t="shared" si="2"/>
        <v>0</v>
      </c>
      <c r="L39" s="157">
        <v>21</v>
      </c>
      <c r="M39" s="157">
        <f t="shared" si="3"/>
        <v>0</v>
      </c>
      <c r="N39" s="157">
        <v>0</v>
      </c>
      <c r="O39" s="157">
        <f t="shared" si="4"/>
        <v>0</v>
      </c>
      <c r="P39" s="157">
        <v>0</v>
      </c>
      <c r="Q39" s="157">
        <f t="shared" si="5"/>
        <v>0</v>
      </c>
      <c r="R39" s="157"/>
      <c r="S39" s="157" t="s">
        <v>104</v>
      </c>
      <c r="T39" s="157" t="s">
        <v>105</v>
      </c>
      <c r="U39" s="157">
        <v>0</v>
      </c>
      <c r="V39" s="157">
        <f t="shared" si="6"/>
        <v>0</v>
      </c>
      <c r="W39" s="157"/>
      <c r="X39" s="157" t="s">
        <v>150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151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74">
        <v>17</v>
      </c>
      <c r="B40" s="175" t="s">
        <v>160</v>
      </c>
      <c r="C40" s="184" t="s">
        <v>161</v>
      </c>
      <c r="D40" s="176" t="s">
        <v>145</v>
      </c>
      <c r="E40" s="177">
        <v>1</v>
      </c>
      <c r="F40" s="178"/>
      <c r="G40" s="179">
        <f t="shared" si="0"/>
        <v>0</v>
      </c>
      <c r="H40" s="158"/>
      <c r="I40" s="157">
        <f t="shared" si="1"/>
        <v>0</v>
      </c>
      <c r="J40" s="158"/>
      <c r="K40" s="157">
        <f t="shared" si="2"/>
        <v>0</v>
      </c>
      <c r="L40" s="157">
        <v>21</v>
      </c>
      <c r="M40" s="157">
        <f t="shared" si="3"/>
        <v>0</v>
      </c>
      <c r="N40" s="157">
        <v>0</v>
      </c>
      <c r="O40" s="157">
        <f t="shared" si="4"/>
        <v>0</v>
      </c>
      <c r="P40" s="157">
        <v>0</v>
      </c>
      <c r="Q40" s="157">
        <f t="shared" si="5"/>
        <v>0</v>
      </c>
      <c r="R40" s="157"/>
      <c r="S40" s="157" t="s">
        <v>104</v>
      </c>
      <c r="T40" s="157" t="s">
        <v>105</v>
      </c>
      <c r="U40" s="157">
        <v>0</v>
      </c>
      <c r="V40" s="157">
        <f t="shared" si="6"/>
        <v>0</v>
      </c>
      <c r="W40" s="157"/>
      <c r="X40" s="157" t="s">
        <v>154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155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x14ac:dyDescent="0.2">
      <c r="A41" s="162" t="s">
        <v>99</v>
      </c>
      <c r="B41" s="163" t="s">
        <v>59</v>
      </c>
      <c r="C41" s="181" t="s">
        <v>60</v>
      </c>
      <c r="D41" s="164"/>
      <c r="E41" s="165"/>
      <c r="F41" s="166"/>
      <c r="G41" s="167">
        <f>SUMIF(AG42:AG44,"&lt;&gt;NOR",G42:G44)</f>
        <v>0</v>
      </c>
      <c r="H41" s="161"/>
      <c r="I41" s="161">
        <f>SUM(I42:I44)</f>
        <v>0</v>
      </c>
      <c r="J41" s="161"/>
      <c r="K41" s="161">
        <f>SUM(K42:K44)</f>
        <v>0</v>
      </c>
      <c r="L41" s="161"/>
      <c r="M41" s="161">
        <f>SUM(M42:M44)</f>
        <v>0</v>
      </c>
      <c r="N41" s="161"/>
      <c r="O41" s="161">
        <f>SUM(O42:O44)</f>
        <v>0</v>
      </c>
      <c r="P41" s="161"/>
      <c r="Q41" s="161">
        <f>SUM(Q42:Q44)</f>
        <v>0</v>
      </c>
      <c r="R41" s="161"/>
      <c r="S41" s="161"/>
      <c r="T41" s="161"/>
      <c r="U41" s="161"/>
      <c r="V41" s="161">
        <f>SUM(V42:V44)</f>
        <v>17.600000000000001</v>
      </c>
      <c r="W41" s="161"/>
      <c r="X41" s="161"/>
      <c r="AG41" t="s">
        <v>100</v>
      </c>
    </row>
    <row r="42" spans="1:60" outlineLevel="1" x14ac:dyDescent="0.2">
      <c r="A42" s="168">
        <v>18</v>
      </c>
      <c r="B42" s="169" t="s">
        <v>162</v>
      </c>
      <c r="C42" s="182" t="s">
        <v>163</v>
      </c>
      <c r="D42" s="170" t="s">
        <v>118</v>
      </c>
      <c r="E42" s="171">
        <v>200</v>
      </c>
      <c r="F42" s="172"/>
      <c r="G42" s="173">
        <f>ROUND(E42*F42,2)</f>
        <v>0</v>
      </c>
      <c r="H42" s="158"/>
      <c r="I42" s="157">
        <f>ROUND(E42*H42,2)</f>
        <v>0</v>
      </c>
      <c r="J42" s="158"/>
      <c r="K42" s="157">
        <f>ROUND(E42*J42,2)</f>
        <v>0</v>
      </c>
      <c r="L42" s="157">
        <v>21</v>
      </c>
      <c r="M42" s="157">
        <f>G42*(1+L42/100)</f>
        <v>0</v>
      </c>
      <c r="N42" s="157">
        <v>0</v>
      </c>
      <c r="O42" s="157">
        <f>ROUND(E42*N42,2)</f>
        <v>0</v>
      </c>
      <c r="P42" s="157">
        <v>0</v>
      </c>
      <c r="Q42" s="157">
        <f>ROUND(E42*P42,2)</f>
        <v>0</v>
      </c>
      <c r="R42" s="157"/>
      <c r="S42" s="157" t="s">
        <v>113</v>
      </c>
      <c r="T42" s="157" t="s">
        <v>113</v>
      </c>
      <c r="U42" s="157">
        <v>8.7999999999999995E-2</v>
      </c>
      <c r="V42" s="157">
        <f>ROUND(E42*U42,2)</f>
        <v>17.600000000000001</v>
      </c>
      <c r="W42" s="157"/>
      <c r="X42" s="157" t="s">
        <v>106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107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83" t="s">
        <v>164</v>
      </c>
      <c r="D43" s="159"/>
      <c r="E43" s="160">
        <v>200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109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74">
        <v>19</v>
      </c>
      <c r="B44" s="175" t="s">
        <v>165</v>
      </c>
      <c r="C44" s="184" t="s">
        <v>166</v>
      </c>
      <c r="D44" s="176" t="s">
        <v>167</v>
      </c>
      <c r="E44" s="177">
        <v>3</v>
      </c>
      <c r="F44" s="178"/>
      <c r="G44" s="179">
        <f>ROUND(E44*F44,2)</f>
        <v>0</v>
      </c>
      <c r="H44" s="158"/>
      <c r="I44" s="157">
        <f>ROUND(E44*H44,2)</f>
        <v>0</v>
      </c>
      <c r="J44" s="158"/>
      <c r="K44" s="157">
        <f>ROUND(E44*J44,2)</f>
        <v>0</v>
      </c>
      <c r="L44" s="157">
        <v>21</v>
      </c>
      <c r="M44" s="157">
        <f>G44*(1+L44/100)</f>
        <v>0</v>
      </c>
      <c r="N44" s="157">
        <v>0</v>
      </c>
      <c r="O44" s="157">
        <f>ROUND(E44*N44,2)</f>
        <v>0</v>
      </c>
      <c r="P44" s="157">
        <v>0</v>
      </c>
      <c r="Q44" s="157">
        <f>ROUND(E44*P44,2)</f>
        <v>0</v>
      </c>
      <c r="R44" s="157" t="s">
        <v>168</v>
      </c>
      <c r="S44" s="157" t="s">
        <v>113</v>
      </c>
      <c r="T44" s="157" t="s">
        <v>113</v>
      </c>
      <c r="U44" s="157">
        <v>0</v>
      </c>
      <c r="V44" s="157">
        <f>ROUND(E44*U44,2)</f>
        <v>0</v>
      </c>
      <c r="W44" s="157"/>
      <c r="X44" s="157" t="s">
        <v>154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155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x14ac:dyDescent="0.2">
      <c r="A45" s="162" t="s">
        <v>99</v>
      </c>
      <c r="B45" s="163" t="s">
        <v>61</v>
      </c>
      <c r="C45" s="181" t="s">
        <v>62</v>
      </c>
      <c r="D45" s="164"/>
      <c r="E45" s="165"/>
      <c r="F45" s="166"/>
      <c r="G45" s="167">
        <f>SUMIF(AG46:AG66,"&lt;&gt;NOR",G46:G66)</f>
        <v>0</v>
      </c>
      <c r="H45" s="161"/>
      <c r="I45" s="161">
        <f>SUM(I46:I66)</f>
        <v>0</v>
      </c>
      <c r="J45" s="161"/>
      <c r="K45" s="161">
        <f>SUM(K46:K66)</f>
        <v>0</v>
      </c>
      <c r="L45" s="161"/>
      <c r="M45" s="161">
        <f>SUM(M46:M66)</f>
        <v>0</v>
      </c>
      <c r="N45" s="161"/>
      <c r="O45" s="161">
        <f>SUM(O46:O66)</f>
        <v>0</v>
      </c>
      <c r="P45" s="161"/>
      <c r="Q45" s="161">
        <f>SUM(Q46:Q66)</f>
        <v>0</v>
      </c>
      <c r="R45" s="161"/>
      <c r="S45" s="161"/>
      <c r="T45" s="161"/>
      <c r="U45" s="161"/>
      <c r="V45" s="161">
        <f>SUM(V46:V66)</f>
        <v>306.19</v>
      </c>
      <c r="W45" s="161"/>
      <c r="X45" s="161"/>
      <c r="AG45" t="s">
        <v>100</v>
      </c>
    </row>
    <row r="46" spans="1:60" outlineLevel="1" x14ac:dyDescent="0.2">
      <c r="A46" s="168">
        <v>20</v>
      </c>
      <c r="B46" s="169" t="s">
        <v>169</v>
      </c>
      <c r="C46" s="182" t="s">
        <v>170</v>
      </c>
      <c r="D46" s="170" t="s">
        <v>103</v>
      </c>
      <c r="E46" s="171">
        <v>349.8</v>
      </c>
      <c r="F46" s="172"/>
      <c r="G46" s="173">
        <f>ROUND(E46*F46,2)</f>
        <v>0</v>
      </c>
      <c r="H46" s="158"/>
      <c r="I46" s="157">
        <f>ROUND(E46*H46,2)</f>
        <v>0</v>
      </c>
      <c r="J46" s="158"/>
      <c r="K46" s="157">
        <f>ROUND(E46*J46,2)</f>
        <v>0</v>
      </c>
      <c r="L46" s="157">
        <v>21</v>
      </c>
      <c r="M46" s="157">
        <f>G46*(1+L46/100)</f>
        <v>0</v>
      </c>
      <c r="N46" s="157">
        <v>0</v>
      </c>
      <c r="O46" s="157">
        <f>ROUND(E46*N46,2)</f>
        <v>0</v>
      </c>
      <c r="P46" s="157">
        <v>0</v>
      </c>
      <c r="Q46" s="157">
        <f>ROUND(E46*P46,2)</f>
        <v>0</v>
      </c>
      <c r="R46" s="157"/>
      <c r="S46" s="157" t="s">
        <v>113</v>
      </c>
      <c r="T46" s="157" t="s">
        <v>113</v>
      </c>
      <c r="U46" s="157">
        <v>2.3E-2</v>
      </c>
      <c r="V46" s="157">
        <f>ROUND(E46*U46,2)</f>
        <v>8.0500000000000007</v>
      </c>
      <c r="W46" s="157"/>
      <c r="X46" s="157" t="s">
        <v>106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107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3" t="s">
        <v>171</v>
      </c>
      <c r="D47" s="159"/>
      <c r="E47" s="160">
        <v>349.8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109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68">
        <v>21</v>
      </c>
      <c r="B48" s="169" t="s">
        <v>172</v>
      </c>
      <c r="C48" s="182" t="s">
        <v>173</v>
      </c>
      <c r="D48" s="170" t="s">
        <v>103</v>
      </c>
      <c r="E48" s="171">
        <v>379.7</v>
      </c>
      <c r="F48" s="172"/>
      <c r="G48" s="173">
        <f>ROUND(E48*F48,2)</f>
        <v>0</v>
      </c>
      <c r="H48" s="158"/>
      <c r="I48" s="157">
        <f>ROUND(E48*H48,2)</f>
        <v>0</v>
      </c>
      <c r="J48" s="158"/>
      <c r="K48" s="157">
        <f>ROUND(E48*J48,2)</f>
        <v>0</v>
      </c>
      <c r="L48" s="157">
        <v>21</v>
      </c>
      <c r="M48" s="157">
        <f>G48*(1+L48/100)</f>
        <v>0</v>
      </c>
      <c r="N48" s="157">
        <v>0</v>
      </c>
      <c r="O48" s="157">
        <f>ROUND(E48*N48,2)</f>
        <v>0</v>
      </c>
      <c r="P48" s="157">
        <v>0</v>
      </c>
      <c r="Q48" s="157">
        <f>ROUND(E48*P48,2)</f>
        <v>0</v>
      </c>
      <c r="R48" s="157"/>
      <c r="S48" s="157" t="s">
        <v>113</v>
      </c>
      <c r="T48" s="157" t="s">
        <v>113</v>
      </c>
      <c r="U48" s="157">
        <v>2.5999999999999999E-2</v>
      </c>
      <c r="V48" s="157">
        <f>ROUND(E48*U48,2)</f>
        <v>9.8699999999999992</v>
      </c>
      <c r="W48" s="157"/>
      <c r="X48" s="157" t="s">
        <v>106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107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83" t="s">
        <v>171</v>
      </c>
      <c r="D49" s="159"/>
      <c r="E49" s="160">
        <v>349.8</v>
      </c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109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3" t="s">
        <v>174</v>
      </c>
      <c r="D50" s="159"/>
      <c r="E50" s="160">
        <v>29.9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109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68">
        <v>22</v>
      </c>
      <c r="B51" s="169" t="s">
        <v>175</v>
      </c>
      <c r="C51" s="182" t="s">
        <v>176</v>
      </c>
      <c r="D51" s="170" t="s">
        <v>103</v>
      </c>
      <c r="E51" s="171">
        <v>277.5</v>
      </c>
      <c r="F51" s="172"/>
      <c r="G51" s="173">
        <f>ROUND(E51*F51,2)</f>
        <v>0</v>
      </c>
      <c r="H51" s="158"/>
      <c r="I51" s="157">
        <f>ROUND(E51*H51,2)</f>
        <v>0</v>
      </c>
      <c r="J51" s="158"/>
      <c r="K51" s="157">
        <f>ROUND(E51*J51,2)</f>
        <v>0</v>
      </c>
      <c r="L51" s="157">
        <v>21</v>
      </c>
      <c r="M51" s="157">
        <f>G51*(1+L51/100)</f>
        <v>0</v>
      </c>
      <c r="N51" s="157">
        <v>0</v>
      </c>
      <c r="O51" s="157">
        <f>ROUND(E51*N51,2)</f>
        <v>0</v>
      </c>
      <c r="P51" s="157">
        <v>0</v>
      </c>
      <c r="Q51" s="157">
        <f>ROUND(E51*P51,2)</f>
        <v>0</v>
      </c>
      <c r="R51" s="157"/>
      <c r="S51" s="157" t="s">
        <v>113</v>
      </c>
      <c r="T51" s="157" t="s">
        <v>113</v>
      </c>
      <c r="U51" s="157">
        <v>2.9000000000000001E-2</v>
      </c>
      <c r="V51" s="157">
        <f>ROUND(E51*U51,2)</f>
        <v>8.0500000000000007</v>
      </c>
      <c r="W51" s="157"/>
      <c r="X51" s="157" t="s">
        <v>106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107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ht="33.75" outlineLevel="1" x14ac:dyDescent="0.2">
      <c r="A52" s="155"/>
      <c r="B52" s="156"/>
      <c r="C52" s="183" t="s">
        <v>177</v>
      </c>
      <c r="D52" s="159"/>
      <c r="E52" s="160">
        <v>277.5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109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68">
        <v>23</v>
      </c>
      <c r="B53" s="169" t="s">
        <v>178</v>
      </c>
      <c r="C53" s="182" t="s">
        <v>179</v>
      </c>
      <c r="D53" s="170" t="s">
        <v>103</v>
      </c>
      <c r="E53" s="171">
        <v>80</v>
      </c>
      <c r="F53" s="172"/>
      <c r="G53" s="173">
        <f>ROUND(E53*F53,2)</f>
        <v>0</v>
      </c>
      <c r="H53" s="158"/>
      <c r="I53" s="157">
        <f>ROUND(E53*H53,2)</f>
        <v>0</v>
      </c>
      <c r="J53" s="158"/>
      <c r="K53" s="157">
        <f>ROUND(E53*J53,2)</f>
        <v>0</v>
      </c>
      <c r="L53" s="157">
        <v>21</v>
      </c>
      <c r="M53" s="157">
        <f>G53*(1+L53/100)</f>
        <v>0</v>
      </c>
      <c r="N53" s="157">
        <v>0</v>
      </c>
      <c r="O53" s="157">
        <f>ROUND(E53*N53,2)</f>
        <v>0</v>
      </c>
      <c r="P53" s="157">
        <v>0</v>
      </c>
      <c r="Q53" s="157">
        <f>ROUND(E53*P53,2)</f>
        <v>0</v>
      </c>
      <c r="R53" s="157"/>
      <c r="S53" s="157" t="s">
        <v>113</v>
      </c>
      <c r="T53" s="157" t="s">
        <v>113</v>
      </c>
      <c r="U53" s="157">
        <v>7.1999999999999995E-2</v>
      </c>
      <c r="V53" s="157">
        <f>ROUND(E53*U53,2)</f>
        <v>5.76</v>
      </c>
      <c r="W53" s="157"/>
      <c r="X53" s="157" t="s">
        <v>106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107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83" t="s">
        <v>180</v>
      </c>
      <c r="D54" s="159"/>
      <c r="E54" s="160">
        <v>80</v>
      </c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109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68">
        <v>24</v>
      </c>
      <c r="B55" s="169" t="s">
        <v>181</v>
      </c>
      <c r="C55" s="182" t="s">
        <v>182</v>
      </c>
      <c r="D55" s="170" t="s">
        <v>103</v>
      </c>
      <c r="E55" s="171">
        <v>279.23</v>
      </c>
      <c r="F55" s="172"/>
      <c r="G55" s="173">
        <f>ROUND(E55*F55,2)</f>
        <v>0</v>
      </c>
      <c r="H55" s="158"/>
      <c r="I55" s="157">
        <f>ROUND(E55*H55,2)</f>
        <v>0</v>
      </c>
      <c r="J55" s="158"/>
      <c r="K55" s="157">
        <f>ROUND(E55*J55,2)</f>
        <v>0</v>
      </c>
      <c r="L55" s="157">
        <v>21</v>
      </c>
      <c r="M55" s="157">
        <f>G55*(1+L55/100)</f>
        <v>0</v>
      </c>
      <c r="N55" s="157">
        <v>0</v>
      </c>
      <c r="O55" s="157">
        <f>ROUND(E55*N55,2)</f>
        <v>0</v>
      </c>
      <c r="P55" s="157">
        <v>0</v>
      </c>
      <c r="Q55" s="157">
        <f>ROUND(E55*P55,2)</f>
        <v>0</v>
      </c>
      <c r="R55" s="157"/>
      <c r="S55" s="157" t="s">
        <v>113</v>
      </c>
      <c r="T55" s="157" t="s">
        <v>113</v>
      </c>
      <c r="U55" s="157">
        <v>0.45200000000000001</v>
      </c>
      <c r="V55" s="157">
        <f>ROUND(E55*U55,2)</f>
        <v>126.21</v>
      </c>
      <c r="W55" s="157"/>
      <c r="X55" s="157" t="s">
        <v>106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107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ht="33.75" outlineLevel="1" x14ac:dyDescent="0.2">
      <c r="A56" s="155"/>
      <c r="B56" s="156"/>
      <c r="C56" s="183" t="s">
        <v>183</v>
      </c>
      <c r="D56" s="159"/>
      <c r="E56" s="160">
        <v>216.25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109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3" t="s">
        <v>184</v>
      </c>
      <c r="D57" s="159"/>
      <c r="E57" s="160">
        <v>42.19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109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83" t="s">
        <v>185</v>
      </c>
      <c r="D58" s="159"/>
      <c r="E58" s="160">
        <v>20.79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109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68">
        <v>25</v>
      </c>
      <c r="B59" s="169" t="s">
        <v>186</v>
      </c>
      <c r="C59" s="182" t="s">
        <v>187</v>
      </c>
      <c r="D59" s="170" t="s">
        <v>103</v>
      </c>
      <c r="E59" s="171">
        <v>310.14999999999998</v>
      </c>
      <c r="F59" s="172"/>
      <c r="G59" s="173">
        <f>ROUND(E59*F59,2)</f>
        <v>0</v>
      </c>
      <c r="H59" s="158"/>
      <c r="I59" s="157">
        <f>ROUND(E59*H59,2)</f>
        <v>0</v>
      </c>
      <c r="J59" s="158"/>
      <c r="K59" s="157">
        <f>ROUND(E59*J59,2)</f>
        <v>0</v>
      </c>
      <c r="L59" s="157">
        <v>21</v>
      </c>
      <c r="M59" s="157">
        <f>G59*(1+L59/100)</f>
        <v>0</v>
      </c>
      <c r="N59" s="157">
        <v>0</v>
      </c>
      <c r="O59" s="157">
        <f>ROUND(E59*N59,2)</f>
        <v>0</v>
      </c>
      <c r="P59" s="157">
        <v>0</v>
      </c>
      <c r="Q59" s="157">
        <f>ROUND(E59*P59,2)</f>
        <v>0</v>
      </c>
      <c r="R59" s="157"/>
      <c r="S59" s="157" t="s">
        <v>113</v>
      </c>
      <c r="T59" s="157" t="s">
        <v>113</v>
      </c>
      <c r="U59" s="157">
        <v>0.47799999999999998</v>
      </c>
      <c r="V59" s="157">
        <f>ROUND(E59*U59,2)</f>
        <v>148.25</v>
      </c>
      <c r="W59" s="157"/>
      <c r="X59" s="157" t="s">
        <v>106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107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3" t="s">
        <v>188</v>
      </c>
      <c r="D60" s="159"/>
      <c r="E60" s="160">
        <v>310.14999999999998</v>
      </c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109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74">
        <v>26</v>
      </c>
      <c r="B61" s="175" t="s">
        <v>189</v>
      </c>
      <c r="C61" s="184" t="s">
        <v>190</v>
      </c>
      <c r="D61" s="176" t="s">
        <v>103</v>
      </c>
      <c r="E61" s="177">
        <v>279.23</v>
      </c>
      <c r="F61" s="178"/>
      <c r="G61" s="179">
        <f>ROUND(E61*F61,2)</f>
        <v>0</v>
      </c>
      <c r="H61" s="158"/>
      <c r="I61" s="157">
        <f>ROUND(E61*H61,2)</f>
        <v>0</v>
      </c>
      <c r="J61" s="158"/>
      <c r="K61" s="157">
        <f>ROUND(E61*J61,2)</f>
        <v>0</v>
      </c>
      <c r="L61" s="157">
        <v>21</v>
      </c>
      <c r="M61" s="157">
        <f>G61*(1+L61/100)</f>
        <v>0</v>
      </c>
      <c r="N61" s="157">
        <v>0</v>
      </c>
      <c r="O61" s="157">
        <f>ROUND(E61*N61,2)</f>
        <v>0</v>
      </c>
      <c r="P61" s="157">
        <v>0</v>
      </c>
      <c r="Q61" s="157">
        <f>ROUND(E61*P61,2)</f>
        <v>0</v>
      </c>
      <c r="R61" s="157"/>
      <c r="S61" s="157" t="s">
        <v>104</v>
      </c>
      <c r="T61" s="157" t="s">
        <v>105</v>
      </c>
      <c r="U61" s="157">
        <v>0</v>
      </c>
      <c r="V61" s="157">
        <f>ROUND(E61*U61,2)</f>
        <v>0</v>
      </c>
      <c r="W61" s="157"/>
      <c r="X61" s="157" t="s">
        <v>154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191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74">
        <v>27</v>
      </c>
      <c r="B62" s="175" t="s">
        <v>192</v>
      </c>
      <c r="C62" s="184" t="s">
        <v>193</v>
      </c>
      <c r="D62" s="176" t="s">
        <v>103</v>
      </c>
      <c r="E62" s="177">
        <v>310.14999999999998</v>
      </c>
      <c r="F62" s="178"/>
      <c r="G62" s="179">
        <f>ROUND(E62*F62,2)</f>
        <v>0</v>
      </c>
      <c r="H62" s="158"/>
      <c r="I62" s="157">
        <f>ROUND(E62*H62,2)</f>
        <v>0</v>
      </c>
      <c r="J62" s="158"/>
      <c r="K62" s="157">
        <f>ROUND(E62*J62,2)</f>
        <v>0</v>
      </c>
      <c r="L62" s="157">
        <v>21</v>
      </c>
      <c r="M62" s="157">
        <f>G62*(1+L62/100)</f>
        <v>0</v>
      </c>
      <c r="N62" s="157">
        <v>0</v>
      </c>
      <c r="O62" s="157">
        <f>ROUND(E62*N62,2)</f>
        <v>0</v>
      </c>
      <c r="P62" s="157">
        <v>0</v>
      </c>
      <c r="Q62" s="157">
        <f>ROUND(E62*P62,2)</f>
        <v>0</v>
      </c>
      <c r="R62" s="157" t="s">
        <v>168</v>
      </c>
      <c r="S62" s="157" t="s">
        <v>113</v>
      </c>
      <c r="T62" s="157" t="s">
        <v>113</v>
      </c>
      <c r="U62" s="157">
        <v>0</v>
      </c>
      <c r="V62" s="157">
        <f>ROUND(E62*U62,2)</f>
        <v>0</v>
      </c>
      <c r="W62" s="157"/>
      <c r="X62" s="157" t="s">
        <v>154</v>
      </c>
      <c r="Y62" s="148"/>
      <c r="Z62" s="148"/>
      <c r="AA62" s="148"/>
      <c r="AB62" s="148"/>
      <c r="AC62" s="148"/>
      <c r="AD62" s="148"/>
      <c r="AE62" s="148"/>
      <c r="AF62" s="148"/>
      <c r="AG62" s="148" t="s">
        <v>155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68">
        <v>28</v>
      </c>
      <c r="B63" s="169" t="s">
        <v>194</v>
      </c>
      <c r="C63" s="182" t="s">
        <v>195</v>
      </c>
      <c r="D63" s="170" t="s">
        <v>103</v>
      </c>
      <c r="E63" s="171">
        <v>6.88</v>
      </c>
      <c r="F63" s="172"/>
      <c r="G63" s="173">
        <f>ROUND(E63*F63,2)</f>
        <v>0</v>
      </c>
      <c r="H63" s="158"/>
      <c r="I63" s="157">
        <f>ROUND(E63*H63,2)</f>
        <v>0</v>
      </c>
      <c r="J63" s="158"/>
      <c r="K63" s="157">
        <f>ROUND(E63*J63,2)</f>
        <v>0</v>
      </c>
      <c r="L63" s="157">
        <v>21</v>
      </c>
      <c r="M63" s="157">
        <f>G63*(1+L63/100)</f>
        <v>0</v>
      </c>
      <c r="N63" s="157">
        <v>0</v>
      </c>
      <c r="O63" s="157">
        <f>ROUND(E63*N63,2)</f>
        <v>0</v>
      </c>
      <c r="P63" s="157">
        <v>0</v>
      </c>
      <c r="Q63" s="157">
        <f>ROUND(E63*P63,2)</f>
        <v>0</v>
      </c>
      <c r="R63" s="157" t="s">
        <v>168</v>
      </c>
      <c r="S63" s="157" t="s">
        <v>113</v>
      </c>
      <c r="T63" s="157" t="s">
        <v>113</v>
      </c>
      <c r="U63" s="157">
        <v>0</v>
      </c>
      <c r="V63" s="157">
        <f>ROUND(E63*U63,2)</f>
        <v>0</v>
      </c>
      <c r="W63" s="157"/>
      <c r="X63" s="157" t="s">
        <v>154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155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3" t="s">
        <v>196</v>
      </c>
      <c r="D64" s="159"/>
      <c r="E64" s="160">
        <v>6.88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109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68">
        <v>29</v>
      </c>
      <c r="B65" s="169" t="s">
        <v>197</v>
      </c>
      <c r="C65" s="182" t="s">
        <v>198</v>
      </c>
      <c r="D65" s="170" t="s">
        <v>103</v>
      </c>
      <c r="E65" s="171">
        <v>13.92</v>
      </c>
      <c r="F65" s="172"/>
      <c r="G65" s="173">
        <f>ROUND(E65*F65,2)</f>
        <v>0</v>
      </c>
      <c r="H65" s="158"/>
      <c r="I65" s="157">
        <f>ROUND(E65*H65,2)</f>
        <v>0</v>
      </c>
      <c r="J65" s="158"/>
      <c r="K65" s="157">
        <f>ROUND(E65*J65,2)</f>
        <v>0</v>
      </c>
      <c r="L65" s="157">
        <v>21</v>
      </c>
      <c r="M65" s="157">
        <f>G65*(1+L65/100)</f>
        <v>0</v>
      </c>
      <c r="N65" s="157">
        <v>0</v>
      </c>
      <c r="O65" s="157">
        <f>ROUND(E65*N65,2)</f>
        <v>0</v>
      </c>
      <c r="P65" s="157">
        <v>0</v>
      </c>
      <c r="Q65" s="157">
        <f>ROUND(E65*P65,2)</f>
        <v>0</v>
      </c>
      <c r="R65" s="157"/>
      <c r="S65" s="157" t="s">
        <v>104</v>
      </c>
      <c r="T65" s="157" t="s">
        <v>105</v>
      </c>
      <c r="U65" s="157">
        <v>0</v>
      </c>
      <c r="V65" s="157">
        <f>ROUND(E65*U65,2)</f>
        <v>0</v>
      </c>
      <c r="W65" s="157"/>
      <c r="X65" s="157" t="s">
        <v>154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155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3" t="s">
        <v>199</v>
      </c>
      <c r="D66" s="159"/>
      <c r="E66" s="160">
        <v>13.92</v>
      </c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109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x14ac:dyDescent="0.2">
      <c r="A67" s="162" t="s">
        <v>99</v>
      </c>
      <c r="B67" s="163" t="s">
        <v>63</v>
      </c>
      <c r="C67" s="181" t="s">
        <v>64</v>
      </c>
      <c r="D67" s="164"/>
      <c r="E67" s="165"/>
      <c r="F67" s="166"/>
      <c r="G67" s="167">
        <f>SUMIF(AG68:AG70,"&lt;&gt;NOR",G68:G70)</f>
        <v>0</v>
      </c>
      <c r="H67" s="161"/>
      <c r="I67" s="161">
        <f>SUM(I68:I70)</f>
        <v>0</v>
      </c>
      <c r="J67" s="161"/>
      <c r="K67" s="161">
        <f>SUM(K68:K70)</f>
        <v>0</v>
      </c>
      <c r="L67" s="161"/>
      <c r="M67" s="161">
        <f>SUM(M68:M70)</f>
        <v>0</v>
      </c>
      <c r="N67" s="161"/>
      <c r="O67" s="161">
        <f>SUM(O68:O70)</f>
        <v>0</v>
      </c>
      <c r="P67" s="161"/>
      <c r="Q67" s="161">
        <f>SUM(Q68:Q70)</f>
        <v>0</v>
      </c>
      <c r="R67" s="161"/>
      <c r="S67" s="161"/>
      <c r="T67" s="161"/>
      <c r="U67" s="161"/>
      <c r="V67" s="161">
        <f>SUM(V68:V70)</f>
        <v>0</v>
      </c>
      <c r="W67" s="161"/>
      <c r="X67" s="161"/>
      <c r="AG67" t="s">
        <v>100</v>
      </c>
    </row>
    <row r="68" spans="1:60" ht="22.5" outlineLevel="1" x14ac:dyDescent="0.2">
      <c r="A68" s="168">
        <v>30</v>
      </c>
      <c r="B68" s="169" t="s">
        <v>200</v>
      </c>
      <c r="C68" s="182" t="s">
        <v>201</v>
      </c>
      <c r="D68" s="170" t="s">
        <v>118</v>
      </c>
      <c r="E68" s="171">
        <v>45</v>
      </c>
      <c r="F68" s="172"/>
      <c r="G68" s="173">
        <f>ROUND(E68*F68,2)</f>
        <v>0</v>
      </c>
      <c r="H68" s="158"/>
      <c r="I68" s="157">
        <f>ROUND(E68*H68,2)</f>
        <v>0</v>
      </c>
      <c r="J68" s="158"/>
      <c r="K68" s="157">
        <f>ROUND(E68*J68,2)</f>
        <v>0</v>
      </c>
      <c r="L68" s="157">
        <v>21</v>
      </c>
      <c r="M68" s="157">
        <f>G68*(1+L68/100)</f>
        <v>0</v>
      </c>
      <c r="N68" s="157">
        <v>0</v>
      </c>
      <c r="O68" s="157">
        <f>ROUND(E68*N68,2)</f>
        <v>0</v>
      </c>
      <c r="P68" s="157">
        <v>0</v>
      </c>
      <c r="Q68" s="157">
        <f>ROUND(E68*P68,2)</f>
        <v>0</v>
      </c>
      <c r="R68" s="157"/>
      <c r="S68" s="157" t="s">
        <v>104</v>
      </c>
      <c r="T68" s="157" t="s">
        <v>105</v>
      </c>
      <c r="U68" s="157">
        <v>0</v>
      </c>
      <c r="V68" s="157">
        <f>ROUND(E68*U68,2)</f>
        <v>0</v>
      </c>
      <c r="W68" s="157"/>
      <c r="X68" s="157" t="s">
        <v>154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155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3" t="s">
        <v>202</v>
      </c>
      <c r="D69" s="159"/>
      <c r="E69" s="160">
        <v>45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109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74">
        <v>31</v>
      </c>
      <c r="B70" s="175" t="s">
        <v>203</v>
      </c>
      <c r="C70" s="184" t="s">
        <v>204</v>
      </c>
      <c r="D70" s="176" t="s">
        <v>145</v>
      </c>
      <c r="E70" s="177">
        <v>1</v>
      </c>
      <c r="F70" s="178"/>
      <c r="G70" s="179">
        <f>ROUND(E70*F70,2)</f>
        <v>0</v>
      </c>
      <c r="H70" s="158"/>
      <c r="I70" s="157">
        <f>ROUND(E70*H70,2)</f>
        <v>0</v>
      </c>
      <c r="J70" s="158"/>
      <c r="K70" s="157">
        <f>ROUND(E70*J70,2)</f>
        <v>0</v>
      </c>
      <c r="L70" s="157">
        <v>21</v>
      </c>
      <c r="M70" s="157">
        <f>G70*(1+L70/100)</f>
        <v>0</v>
      </c>
      <c r="N70" s="157">
        <v>0</v>
      </c>
      <c r="O70" s="157">
        <f>ROUND(E70*N70,2)</f>
        <v>0</v>
      </c>
      <c r="P70" s="157">
        <v>0</v>
      </c>
      <c r="Q70" s="157">
        <f>ROUND(E70*P70,2)</f>
        <v>0</v>
      </c>
      <c r="R70" s="157"/>
      <c r="S70" s="157" t="s">
        <v>104</v>
      </c>
      <c r="T70" s="157" t="s">
        <v>105</v>
      </c>
      <c r="U70" s="157">
        <v>0</v>
      </c>
      <c r="V70" s="157">
        <f>ROUND(E70*U70,2)</f>
        <v>0</v>
      </c>
      <c r="W70" s="157"/>
      <c r="X70" s="157" t="s">
        <v>154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155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x14ac:dyDescent="0.2">
      <c r="A71" s="162" t="s">
        <v>99</v>
      </c>
      <c r="B71" s="163" t="s">
        <v>65</v>
      </c>
      <c r="C71" s="181" t="s">
        <v>66</v>
      </c>
      <c r="D71" s="164"/>
      <c r="E71" s="165"/>
      <c r="F71" s="166"/>
      <c r="G71" s="167">
        <f>SUMIF(AG72:AG95,"&lt;&gt;NOR",G72:G95)</f>
        <v>0</v>
      </c>
      <c r="H71" s="161"/>
      <c r="I71" s="161">
        <f>SUM(I72:I95)</f>
        <v>0</v>
      </c>
      <c r="J71" s="161"/>
      <c r="K71" s="161">
        <f>SUM(K72:K95)</f>
        <v>0</v>
      </c>
      <c r="L71" s="161"/>
      <c r="M71" s="161">
        <f>SUM(M72:M95)</f>
        <v>0</v>
      </c>
      <c r="N71" s="161"/>
      <c r="O71" s="161">
        <f>SUM(O72:O95)</f>
        <v>0</v>
      </c>
      <c r="P71" s="161"/>
      <c r="Q71" s="161">
        <f>SUM(Q72:Q95)</f>
        <v>0</v>
      </c>
      <c r="R71" s="161"/>
      <c r="S71" s="161"/>
      <c r="T71" s="161"/>
      <c r="U71" s="161"/>
      <c r="V71" s="161">
        <f>SUM(V72:V95)</f>
        <v>136.22</v>
      </c>
      <c r="W71" s="161"/>
      <c r="X71" s="161"/>
      <c r="AG71" t="s">
        <v>100</v>
      </c>
    </row>
    <row r="72" spans="1:60" outlineLevel="1" x14ac:dyDescent="0.2">
      <c r="A72" s="174">
        <v>32</v>
      </c>
      <c r="B72" s="175" t="s">
        <v>205</v>
      </c>
      <c r="C72" s="184" t="s">
        <v>206</v>
      </c>
      <c r="D72" s="176" t="s">
        <v>167</v>
      </c>
      <c r="E72" s="177">
        <v>3</v>
      </c>
      <c r="F72" s="178"/>
      <c r="G72" s="179">
        <f>ROUND(E72*F72,2)</f>
        <v>0</v>
      </c>
      <c r="H72" s="158"/>
      <c r="I72" s="157">
        <f>ROUND(E72*H72,2)</f>
        <v>0</v>
      </c>
      <c r="J72" s="158"/>
      <c r="K72" s="157">
        <f>ROUND(E72*J72,2)</f>
        <v>0</v>
      </c>
      <c r="L72" s="157">
        <v>21</v>
      </c>
      <c r="M72" s="157">
        <f>G72*(1+L72/100)</f>
        <v>0</v>
      </c>
      <c r="N72" s="157">
        <v>0</v>
      </c>
      <c r="O72" s="157">
        <f>ROUND(E72*N72,2)</f>
        <v>0</v>
      </c>
      <c r="P72" s="157">
        <v>0</v>
      </c>
      <c r="Q72" s="157">
        <f>ROUND(E72*P72,2)</f>
        <v>0</v>
      </c>
      <c r="R72" s="157"/>
      <c r="S72" s="157" t="s">
        <v>113</v>
      </c>
      <c r="T72" s="157" t="s">
        <v>113</v>
      </c>
      <c r="U72" s="157">
        <v>0.81799999999999995</v>
      </c>
      <c r="V72" s="157">
        <f>ROUND(E72*U72,2)</f>
        <v>2.4500000000000002</v>
      </c>
      <c r="W72" s="157"/>
      <c r="X72" s="157" t="s">
        <v>106</v>
      </c>
      <c r="Y72" s="148"/>
      <c r="Z72" s="148"/>
      <c r="AA72" s="148"/>
      <c r="AB72" s="148"/>
      <c r="AC72" s="148"/>
      <c r="AD72" s="148"/>
      <c r="AE72" s="148"/>
      <c r="AF72" s="148"/>
      <c r="AG72" s="148" t="s">
        <v>107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74">
        <v>33</v>
      </c>
      <c r="B73" s="175" t="s">
        <v>207</v>
      </c>
      <c r="C73" s="184" t="s">
        <v>208</v>
      </c>
      <c r="D73" s="176" t="s">
        <v>167</v>
      </c>
      <c r="E73" s="177">
        <v>3</v>
      </c>
      <c r="F73" s="178"/>
      <c r="G73" s="179">
        <f>ROUND(E73*F73,2)</f>
        <v>0</v>
      </c>
      <c r="H73" s="158"/>
      <c r="I73" s="157">
        <f>ROUND(E73*H73,2)</f>
        <v>0</v>
      </c>
      <c r="J73" s="158"/>
      <c r="K73" s="157">
        <f>ROUND(E73*J73,2)</f>
        <v>0</v>
      </c>
      <c r="L73" s="157">
        <v>21</v>
      </c>
      <c r="M73" s="157">
        <f>G73*(1+L73/100)</f>
        <v>0</v>
      </c>
      <c r="N73" s="157">
        <v>0</v>
      </c>
      <c r="O73" s="157">
        <f>ROUND(E73*N73,2)</f>
        <v>0</v>
      </c>
      <c r="P73" s="157">
        <v>0</v>
      </c>
      <c r="Q73" s="157">
        <f>ROUND(E73*P73,2)</f>
        <v>0</v>
      </c>
      <c r="R73" s="157"/>
      <c r="S73" s="157" t="s">
        <v>104</v>
      </c>
      <c r="T73" s="157" t="s">
        <v>105</v>
      </c>
      <c r="U73" s="157">
        <v>0</v>
      </c>
      <c r="V73" s="157">
        <f>ROUND(E73*U73,2)</f>
        <v>0</v>
      </c>
      <c r="W73" s="157"/>
      <c r="X73" s="157" t="s">
        <v>106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107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74">
        <v>34</v>
      </c>
      <c r="B74" s="175" t="s">
        <v>209</v>
      </c>
      <c r="C74" s="184" t="s">
        <v>210</v>
      </c>
      <c r="D74" s="176" t="s">
        <v>118</v>
      </c>
      <c r="E74" s="177">
        <v>35</v>
      </c>
      <c r="F74" s="178"/>
      <c r="G74" s="179">
        <f>ROUND(E74*F74,2)</f>
        <v>0</v>
      </c>
      <c r="H74" s="158"/>
      <c r="I74" s="157">
        <f>ROUND(E74*H74,2)</f>
        <v>0</v>
      </c>
      <c r="J74" s="158"/>
      <c r="K74" s="157">
        <f>ROUND(E74*J74,2)</f>
        <v>0</v>
      </c>
      <c r="L74" s="157">
        <v>21</v>
      </c>
      <c r="M74" s="157">
        <f>G74*(1+L74/100)</f>
        <v>0</v>
      </c>
      <c r="N74" s="157">
        <v>0</v>
      </c>
      <c r="O74" s="157">
        <f>ROUND(E74*N74,2)</f>
        <v>0</v>
      </c>
      <c r="P74" s="157">
        <v>0</v>
      </c>
      <c r="Q74" s="157">
        <f>ROUND(E74*P74,2)</f>
        <v>0</v>
      </c>
      <c r="R74" s="157"/>
      <c r="S74" s="157" t="s">
        <v>113</v>
      </c>
      <c r="T74" s="157" t="s">
        <v>113</v>
      </c>
      <c r="U74" s="157">
        <v>0.255</v>
      </c>
      <c r="V74" s="157">
        <f>ROUND(E74*U74,2)</f>
        <v>8.93</v>
      </c>
      <c r="W74" s="157"/>
      <c r="X74" s="157" t="s">
        <v>106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107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68">
        <v>35</v>
      </c>
      <c r="B75" s="169" t="s">
        <v>211</v>
      </c>
      <c r="C75" s="182" t="s">
        <v>212</v>
      </c>
      <c r="D75" s="170" t="s">
        <v>103</v>
      </c>
      <c r="E75" s="171">
        <v>3</v>
      </c>
      <c r="F75" s="172"/>
      <c r="G75" s="173">
        <f>ROUND(E75*F75,2)</f>
        <v>0</v>
      </c>
      <c r="H75" s="158"/>
      <c r="I75" s="157">
        <f>ROUND(E75*H75,2)</f>
        <v>0</v>
      </c>
      <c r="J75" s="158"/>
      <c r="K75" s="157">
        <f>ROUND(E75*J75,2)</f>
        <v>0</v>
      </c>
      <c r="L75" s="157">
        <v>21</v>
      </c>
      <c r="M75" s="157">
        <f>G75*(1+L75/100)</f>
        <v>0</v>
      </c>
      <c r="N75" s="157">
        <v>0</v>
      </c>
      <c r="O75" s="157">
        <f>ROUND(E75*N75,2)</f>
        <v>0</v>
      </c>
      <c r="P75" s="157">
        <v>0</v>
      </c>
      <c r="Q75" s="157">
        <f>ROUND(E75*P75,2)</f>
        <v>0</v>
      </c>
      <c r="R75" s="157"/>
      <c r="S75" s="157" t="s">
        <v>113</v>
      </c>
      <c r="T75" s="157" t="s">
        <v>113</v>
      </c>
      <c r="U75" s="157">
        <v>0.72299999999999998</v>
      </c>
      <c r="V75" s="157">
        <f>ROUND(E75*U75,2)</f>
        <v>2.17</v>
      </c>
      <c r="W75" s="157"/>
      <c r="X75" s="157" t="s">
        <v>106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107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83" t="s">
        <v>213</v>
      </c>
      <c r="D76" s="159"/>
      <c r="E76" s="160">
        <v>3</v>
      </c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109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68">
        <v>36</v>
      </c>
      <c r="B77" s="169" t="s">
        <v>214</v>
      </c>
      <c r="C77" s="182" t="s">
        <v>215</v>
      </c>
      <c r="D77" s="170" t="s">
        <v>118</v>
      </c>
      <c r="E77" s="171">
        <v>184.3</v>
      </c>
      <c r="F77" s="172"/>
      <c r="G77" s="173">
        <f>ROUND(E77*F77,2)</f>
        <v>0</v>
      </c>
      <c r="H77" s="158"/>
      <c r="I77" s="157">
        <f>ROUND(E77*H77,2)</f>
        <v>0</v>
      </c>
      <c r="J77" s="158"/>
      <c r="K77" s="157">
        <f>ROUND(E77*J77,2)</f>
        <v>0</v>
      </c>
      <c r="L77" s="157">
        <v>21</v>
      </c>
      <c r="M77" s="157">
        <f>G77*(1+L77/100)</f>
        <v>0</v>
      </c>
      <c r="N77" s="157">
        <v>0</v>
      </c>
      <c r="O77" s="157">
        <f>ROUND(E77*N77,2)</f>
        <v>0</v>
      </c>
      <c r="P77" s="157">
        <v>0</v>
      </c>
      <c r="Q77" s="157">
        <f>ROUND(E77*P77,2)</f>
        <v>0</v>
      </c>
      <c r="R77" s="157"/>
      <c r="S77" s="157" t="s">
        <v>113</v>
      </c>
      <c r="T77" s="157" t="s">
        <v>113</v>
      </c>
      <c r="U77" s="157">
        <v>0.14000000000000001</v>
      </c>
      <c r="V77" s="157">
        <f>ROUND(E77*U77,2)</f>
        <v>25.8</v>
      </c>
      <c r="W77" s="157"/>
      <c r="X77" s="157" t="s">
        <v>106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107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83" t="s">
        <v>216</v>
      </c>
      <c r="D78" s="159"/>
      <c r="E78" s="160">
        <v>184.3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109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68">
        <v>37</v>
      </c>
      <c r="B79" s="169" t="s">
        <v>217</v>
      </c>
      <c r="C79" s="182" t="s">
        <v>218</v>
      </c>
      <c r="D79" s="170" t="s">
        <v>118</v>
      </c>
      <c r="E79" s="171">
        <v>315.7</v>
      </c>
      <c r="F79" s="172"/>
      <c r="G79" s="173">
        <f>ROUND(E79*F79,2)</f>
        <v>0</v>
      </c>
      <c r="H79" s="158"/>
      <c r="I79" s="157">
        <f>ROUND(E79*H79,2)</f>
        <v>0</v>
      </c>
      <c r="J79" s="158"/>
      <c r="K79" s="157">
        <f>ROUND(E79*J79,2)</f>
        <v>0</v>
      </c>
      <c r="L79" s="157">
        <v>21</v>
      </c>
      <c r="M79" s="157">
        <f>G79*(1+L79/100)</f>
        <v>0</v>
      </c>
      <c r="N79" s="157">
        <v>0</v>
      </c>
      <c r="O79" s="157">
        <f>ROUND(E79*N79,2)</f>
        <v>0</v>
      </c>
      <c r="P79" s="157">
        <v>0</v>
      </c>
      <c r="Q79" s="157">
        <f>ROUND(E79*P79,2)</f>
        <v>0</v>
      </c>
      <c r="R79" s="157"/>
      <c r="S79" s="157" t="s">
        <v>113</v>
      </c>
      <c r="T79" s="157" t="s">
        <v>113</v>
      </c>
      <c r="U79" s="157">
        <v>0.27200000000000002</v>
      </c>
      <c r="V79" s="157">
        <f>ROUND(E79*U79,2)</f>
        <v>85.87</v>
      </c>
      <c r="W79" s="157"/>
      <c r="X79" s="157" t="s">
        <v>106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107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ht="22.5" outlineLevel="1" x14ac:dyDescent="0.2">
      <c r="A80" s="155"/>
      <c r="B80" s="156"/>
      <c r="C80" s="183" t="s">
        <v>219</v>
      </c>
      <c r="D80" s="159"/>
      <c r="E80" s="160">
        <v>161.4</v>
      </c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109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3" t="s">
        <v>220</v>
      </c>
      <c r="D81" s="159"/>
      <c r="E81" s="160">
        <v>43</v>
      </c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109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3" t="s">
        <v>221</v>
      </c>
      <c r="D82" s="159"/>
      <c r="E82" s="160">
        <v>111.3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109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68">
        <v>38</v>
      </c>
      <c r="B83" s="169" t="s">
        <v>222</v>
      </c>
      <c r="C83" s="182" t="s">
        <v>223</v>
      </c>
      <c r="D83" s="170" t="s">
        <v>118</v>
      </c>
      <c r="E83" s="171">
        <v>200</v>
      </c>
      <c r="F83" s="172"/>
      <c r="G83" s="173">
        <f>ROUND(E83*F83,2)</f>
        <v>0</v>
      </c>
      <c r="H83" s="158"/>
      <c r="I83" s="157">
        <f>ROUND(E83*H83,2)</f>
        <v>0</v>
      </c>
      <c r="J83" s="158"/>
      <c r="K83" s="157">
        <f>ROUND(E83*J83,2)</f>
        <v>0</v>
      </c>
      <c r="L83" s="157">
        <v>21</v>
      </c>
      <c r="M83" s="157">
        <f>G83*(1+L83/100)</f>
        <v>0</v>
      </c>
      <c r="N83" s="157">
        <v>0</v>
      </c>
      <c r="O83" s="157">
        <f>ROUND(E83*N83,2)</f>
        <v>0</v>
      </c>
      <c r="P83" s="157">
        <v>0</v>
      </c>
      <c r="Q83" s="157">
        <f>ROUND(E83*P83,2)</f>
        <v>0</v>
      </c>
      <c r="R83" s="157"/>
      <c r="S83" s="157" t="s">
        <v>113</v>
      </c>
      <c r="T83" s="157" t="s">
        <v>113</v>
      </c>
      <c r="U83" s="157">
        <v>5.5E-2</v>
      </c>
      <c r="V83" s="157">
        <f>ROUND(E83*U83,2)</f>
        <v>11</v>
      </c>
      <c r="W83" s="157"/>
      <c r="X83" s="157" t="s">
        <v>106</v>
      </c>
      <c r="Y83" s="148"/>
      <c r="Z83" s="148"/>
      <c r="AA83" s="148"/>
      <c r="AB83" s="148"/>
      <c r="AC83" s="148"/>
      <c r="AD83" s="148"/>
      <c r="AE83" s="148"/>
      <c r="AF83" s="148"/>
      <c r="AG83" s="148" t="s">
        <v>107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3" t="s">
        <v>164</v>
      </c>
      <c r="D84" s="159"/>
      <c r="E84" s="160">
        <v>200</v>
      </c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109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68">
        <v>39</v>
      </c>
      <c r="B85" s="169" t="s">
        <v>224</v>
      </c>
      <c r="C85" s="182" t="s">
        <v>225</v>
      </c>
      <c r="D85" s="170" t="s">
        <v>167</v>
      </c>
      <c r="E85" s="171">
        <v>184.3</v>
      </c>
      <c r="F85" s="172"/>
      <c r="G85" s="173">
        <f>ROUND(E85*F85,2)</f>
        <v>0</v>
      </c>
      <c r="H85" s="158"/>
      <c r="I85" s="157">
        <f>ROUND(E85*H85,2)</f>
        <v>0</v>
      </c>
      <c r="J85" s="158"/>
      <c r="K85" s="157">
        <f>ROUND(E85*J85,2)</f>
        <v>0</v>
      </c>
      <c r="L85" s="157">
        <v>21</v>
      </c>
      <c r="M85" s="157">
        <f>G85*(1+L85/100)</f>
        <v>0</v>
      </c>
      <c r="N85" s="157">
        <v>0</v>
      </c>
      <c r="O85" s="157">
        <f>ROUND(E85*N85,2)</f>
        <v>0</v>
      </c>
      <c r="P85" s="157">
        <v>0</v>
      </c>
      <c r="Q85" s="157">
        <f>ROUND(E85*P85,2)</f>
        <v>0</v>
      </c>
      <c r="R85" s="157" t="s">
        <v>168</v>
      </c>
      <c r="S85" s="157" t="s">
        <v>226</v>
      </c>
      <c r="T85" s="157" t="s">
        <v>227</v>
      </c>
      <c r="U85" s="157">
        <v>0</v>
      </c>
      <c r="V85" s="157">
        <f>ROUND(E85*U85,2)</f>
        <v>0</v>
      </c>
      <c r="W85" s="157"/>
      <c r="X85" s="157" t="s">
        <v>154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155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3" t="s">
        <v>216</v>
      </c>
      <c r="D86" s="159"/>
      <c r="E86" s="160">
        <v>184.3</v>
      </c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109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68">
        <v>40</v>
      </c>
      <c r="B87" s="169" t="s">
        <v>228</v>
      </c>
      <c r="C87" s="182" t="s">
        <v>229</v>
      </c>
      <c r="D87" s="170" t="s">
        <v>167</v>
      </c>
      <c r="E87" s="171">
        <v>204.4</v>
      </c>
      <c r="F87" s="172"/>
      <c r="G87" s="173">
        <f>ROUND(E87*F87,2)</f>
        <v>0</v>
      </c>
      <c r="H87" s="158"/>
      <c r="I87" s="157">
        <f>ROUND(E87*H87,2)</f>
        <v>0</v>
      </c>
      <c r="J87" s="158"/>
      <c r="K87" s="157">
        <f>ROUND(E87*J87,2)</f>
        <v>0</v>
      </c>
      <c r="L87" s="157">
        <v>21</v>
      </c>
      <c r="M87" s="157">
        <f>G87*(1+L87/100)</f>
        <v>0</v>
      </c>
      <c r="N87" s="157">
        <v>0</v>
      </c>
      <c r="O87" s="157">
        <f>ROUND(E87*N87,2)</f>
        <v>0</v>
      </c>
      <c r="P87" s="157">
        <v>0</v>
      </c>
      <c r="Q87" s="157">
        <f>ROUND(E87*P87,2)</f>
        <v>0</v>
      </c>
      <c r="R87" s="157" t="s">
        <v>168</v>
      </c>
      <c r="S87" s="157" t="s">
        <v>113</v>
      </c>
      <c r="T87" s="157" t="s">
        <v>113</v>
      </c>
      <c r="U87" s="157">
        <v>0</v>
      </c>
      <c r="V87" s="157">
        <f>ROUND(E87*U87,2)</f>
        <v>0</v>
      </c>
      <c r="W87" s="157"/>
      <c r="X87" s="157" t="s">
        <v>154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155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83" t="s">
        <v>230</v>
      </c>
      <c r="D88" s="159"/>
      <c r="E88" s="160">
        <v>161.4</v>
      </c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109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3" t="s">
        <v>220</v>
      </c>
      <c r="D89" s="159"/>
      <c r="E89" s="160">
        <v>43</v>
      </c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109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68">
        <v>41</v>
      </c>
      <c r="B90" s="169" t="s">
        <v>231</v>
      </c>
      <c r="C90" s="182" t="s">
        <v>232</v>
      </c>
      <c r="D90" s="170" t="s">
        <v>167</v>
      </c>
      <c r="E90" s="171">
        <v>111.3</v>
      </c>
      <c r="F90" s="172"/>
      <c r="G90" s="173">
        <f>ROUND(E90*F90,2)</f>
        <v>0</v>
      </c>
      <c r="H90" s="158"/>
      <c r="I90" s="157">
        <f>ROUND(E90*H90,2)</f>
        <v>0</v>
      </c>
      <c r="J90" s="158"/>
      <c r="K90" s="157">
        <f>ROUND(E90*J90,2)</f>
        <v>0</v>
      </c>
      <c r="L90" s="157">
        <v>21</v>
      </c>
      <c r="M90" s="157">
        <f>G90*(1+L90/100)</f>
        <v>0</v>
      </c>
      <c r="N90" s="157">
        <v>0</v>
      </c>
      <c r="O90" s="157">
        <f>ROUND(E90*N90,2)</f>
        <v>0</v>
      </c>
      <c r="P90" s="157">
        <v>0</v>
      </c>
      <c r="Q90" s="157">
        <f>ROUND(E90*P90,2)</f>
        <v>0</v>
      </c>
      <c r="R90" s="157" t="s">
        <v>168</v>
      </c>
      <c r="S90" s="157" t="s">
        <v>113</v>
      </c>
      <c r="T90" s="157" t="s">
        <v>113</v>
      </c>
      <c r="U90" s="157">
        <v>0</v>
      </c>
      <c r="V90" s="157">
        <f>ROUND(E90*U90,2)</f>
        <v>0</v>
      </c>
      <c r="W90" s="157"/>
      <c r="X90" s="157" t="s">
        <v>154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155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83" t="s">
        <v>233</v>
      </c>
      <c r="D91" s="159"/>
      <c r="E91" s="160">
        <v>111.3</v>
      </c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109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74">
        <v>42</v>
      </c>
      <c r="B92" s="175" t="s">
        <v>234</v>
      </c>
      <c r="C92" s="184" t="s">
        <v>235</v>
      </c>
      <c r="D92" s="176" t="s">
        <v>167</v>
      </c>
      <c r="E92" s="177">
        <v>2</v>
      </c>
      <c r="F92" s="178"/>
      <c r="G92" s="179">
        <f>ROUND(E92*F92,2)</f>
        <v>0</v>
      </c>
      <c r="H92" s="158"/>
      <c r="I92" s="157">
        <f>ROUND(E92*H92,2)</f>
        <v>0</v>
      </c>
      <c r="J92" s="158"/>
      <c r="K92" s="157">
        <f>ROUND(E92*J92,2)</f>
        <v>0</v>
      </c>
      <c r="L92" s="157">
        <v>21</v>
      </c>
      <c r="M92" s="157">
        <f>G92*(1+L92/100)</f>
        <v>0</v>
      </c>
      <c r="N92" s="157">
        <v>0</v>
      </c>
      <c r="O92" s="157">
        <f>ROUND(E92*N92,2)</f>
        <v>0</v>
      </c>
      <c r="P92" s="157">
        <v>0</v>
      </c>
      <c r="Q92" s="157">
        <f>ROUND(E92*P92,2)</f>
        <v>0</v>
      </c>
      <c r="R92" s="157" t="s">
        <v>168</v>
      </c>
      <c r="S92" s="157" t="s">
        <v>113</v>
      </c>
      <c r="T92" s="157" t="s">
        <v>113</v>
      </c>
      <c r="U92" s="157">
        <v>0</v>
      </c>
      <c r="V92" s="157">
        <f>ROUND(E92*U92,2)</f>
        <v>0</v>
      </c>
      <c r="W92" s="157"/>
      <c r="X92" s="157" t="s">
        <v>154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155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74">
        <v>43</v>
      </c>
      <c r="B93" s="175" t="s">
        <v>236</v>
      </c>
      <c r="C93" s="184" t="s">
        <v>237</v>
      </c>
      <c r="D93" s="176" t="s">
        <v>167</v>
      </c>
      <c r="E93" s="177">
        <v>4</v>
      </c>
      <c r="F93" s="178"/>
      <c r="G93" s="179">
        <f>ROUND(E93*F93,2)</f>
        <v>0</v>
      </c>
      <c r="H93" s="158"/>
      <c r="I93" s="157">
        <f>ROUND(E93*H93,2)</f>
        <v>0</v>
      </c>
      <c r="J93" s="158"/>
      <c r="K93" s="157">
        <f>ROUND(E93*J93,2)</f>
        <v>0</v>
      </c>
      <c r="L93" s="157">
        <v>21</v>
      </c>
      <c r="M93" s="157">
        <f>G93*(1+L93/100)</f>
        <v>0</v>
      </c>
      <c r="N93" s="157">
        <v>0</v>
      </c>
      <c r="O93" s="157">
        <f>ROUND(E93*N93,2)</f>
        <v>0</v>
      </c>
      <c r="P93" s="157">
        <v>0</v>
      </c>
      <c r="Q93" s="157">
        <f>ROUND(E93*P93,2)</f>
        <v>0</v>
      </c>
      <c r="R93" s="157" t="s">
        <v>168</v>
      </c>
      <c r="S93" s="157" t="s">
        <v>113</v>
      </c>
      <c r="T93" s="157" t="s">
        <v>113</v>
      </c>
      <c r="U93" s="157">
        <v>0</v>
      </c>
      <c r="V93" s="157">
        <f>ROUND(E93*U93,2)</f>
        <v>0</v>
      </c>
      <c r="W93" s="157"/>
      <c r="X93" s="157" t="s">
        <v>154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155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68">
        <v>44</v>
      </c>
      <c r="B94" s="169" t="s">
        <v>238</v>
      </c>
      <c r="C94" s="182" t="s">
        <v>239</v>
      </c>
      <c r="D94" s="170" t="s">
        <v>103</v>
      </c>
      <c r="E94" s="171">
        <v>14</v>
      </c>
      <c r="F94" s="172"/>
      <c r="G94" s="173">
        <f>ROUND(E94*F94,2)</f>
        <v>0</v>
      </c>
      <c r="H94" s="158"/>
      <c r="I94" s="157">
        <f>ROUND(E94*H94,2)</f>
        <v>0</v>
      </c>
      <c r="J94" s="158"/>
      <c r="K94" s="157">
        <f>ROUND(E94*J94,2)</f>
        <v>0</v>
      </c>
      <c r="L94" s="157">
        <v>21</v>
      </c>
      <c r="M94" s="157">
        <f>G94*(1+L94/100)</f>
        <v>0</v>
      </c>
      <c r="N94" s="157">
        <v>0</v>
      </c>
      <c r="O94" s="157">
        <f>ROUND(E94*N94,2)</f>
        <v>0</v>
      </c>
      <c r="P94" s="157">
        <v>0</v>
      </c>
      <c r="Q94" s="157">
        <f>ROUND(E94*P94,2)</f>
        <v>0</v>
      </c>
      <c r="R94" s="157"/>
      <c r="S94" s="157" t="s">
        <v>104</v>
      </c>
      <c r="T94" s="157" t="s">
        <v>105</v>
      </c>
      <c r="U94" s="157">
        <v>0</v>
      </c>
      <c r="V94" s="157">
        <f>ROUND(E94*U94,2)</f>
        <v>0</v>
      </c>
      <c r="W94" s="157"/>
      <c r="X94" s="157" t="s">
        <v>106</v>
      </c>
      <c r="Y94" s="148"/>
      <c r="Z94" s="148"/>
      <c r="AA94" s="148"/>
      <c r="AB94" s="148"/>
      <c r="AC94" s="148"/>
      <c r="AD94" s="148"/>
      <c r="AE94" s="148"/>
      <c r="AF94" s="148"/>
      <c r="AG94" s="148" t="s">
        <v>107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3" t="s">
        <v>240</v>
      </c>
      <c r="D95" s="159"/>
      <c r="E95" s="160">
        <v>14</v>
      </c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109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x14ac:dyDescent="0.2">
      <c r="A96" s="162" t="s">
        <v>99</v>
      </c>
      <c r="B96" s="163" t="s">
        <v>67</v>
      </c>
      <c r="C96" s="181" t="s">
        <v>68</v>
      </c>
      <c r="D96" s="164"/>
      <c r="E96" s="165"/>
      <c r="F96" s="166"/>
      <c r="G96" s="167">
        <f>SUMIF(AG97:AG98,"&lt;&gt;NOR",G97:G98)</f>
        <v>0</v>
      </c>
      <c r="H96" s="161"/>
      <c r="I96" s="161">
        <f>SUM(I97:I98)</f>
        <v>0</v>
      </c>
      <c r="J96" s="161"/>
      <c r="K96" s="161">
        <f>SUM(K97:K98)</f>
        <v>0</v>
      </c>
      <c r="L96" s="161"/>
      <c r="M96" s="161">
        <f>SUM(M97:M98)</f>
        <v>0</v>
      </c>
      <c r="N96" s="161"/>
      <c r="O96" s="161">
        <f>SUM(O97:O98)</f>
        <v>0</v>
      </c>
      <c r="P96" s="161"/>
      <c r="Q96" s="161">
        <f>SUM(Q97:Q98)</f>
        <v>0</v>
      </c>
      <c r="R96" s="161"/>
      <c r="S96" s="161"/>
      <c r="T96" s="161"/>
      <c r="U96" s="161"/>
      <c r="V96" s="161">
        <f>SUM(V97:V98)</f>
        <v>210.72</v>
      </c>
      <c r="W96" s="161"/>
      <c r="X96" s="161"/>
      <c r="AG96" t="s">
        <v>100</v>
      </c>
    </row>
    <row r="97" spans="1:60" outlineLevel="1" x14ac:dyDescent="0.2">
      <c r="A97" s="174">
        <v>45</v>
      </c>
      <c r="B97" s="175" t="s">
        <v>241</v>
      </c>
      <c r="C97" s="184" t="s">
        <v>242</v>
      </c>
      <c r="D97" s="176" t="s">
        <v>142</v>
      </c>
      <c r="E97" s="177">
        <v>106.7197</v>
      </c>
      <c r="F97" s="178"/>
      <c r="G97" s="179">
        <f>ROUND(E97*F97,2)</f>
        <v>0</v>
      </c>
      <c r="H97" s="158"/>
      <c r="I97" s="157">
        <f>ROUND(E97*H97,2)</f>
        <v>0</v>
      </c>
      <c r="J97" s="158"/>
      <c r="K97" s="157">
        <f>ROUND(E97*J97,2)</f>
        <v>0</v>
      </c>
      <c r="L97" s="157">
        <v>21</v>
      </c>
      <c r="M97" s="157">
        <f>G97*(1+L97/100)</f>
        <v>0</v>
      </c>
      <c r="N97" s="157">
        <v>0</v>
      </c>
      <c r="O97" s="157">
        <f>ROUND(E97*N97,2)</f>
        <v>0</v>
      </c>
      <c r="P97" s="157">
        <v>0</v>
      </c>
      <c r="Q97" s="157">
        <f>ROUND(E97*P97,2)</f>
        <v>0</v>
      </c>
      <c r="R97" s="157"/>
      <c r="S97" s="157" t="s">
        <v>243</v>
      </c>
      <c r="T97" s="157" t="s">
        <v>244</v>
      </c>
      <c r="U97" s="157">
        <v>0</v>
      </c>
      <c r="V97" s="157">
        <f>ROUND(E97*U97,2)</f>
        <v>0</v>
      </c>
      <c r="W97" s="157"/>
      <c r="X97" s="157" t="s">
        <v>106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107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74">
        <v>46</v>
      </c>
      <c r="B98" s="175" t="s">
        <v>245</v>
      </c>
      <c r="C98" s="184" t="s">
        <v>246</v>
      </c>
      <c r="D98" s="176" t="s">
        <v>142</v>
      </c>
      <c r="E98" s="177">
        <v>540.30245000000002</v>
      </c>
      <c r="F98" s="178"/>
      <c r="G98" s="179">
        <f>ROUND(E98*F98,2)</f>
        <v>0</v>
      </c>
      <c r="H98" s="158"/>
      <c r="I98" s="157">
        <f>ROUND(E98*H98,2)</f>
        <v>0</v>
      </c>
      <c r="J98" s="158"/>
      <c r="K98" s="157">
        <f>ROUND(E98*J98,2)</f>
        <v>0</v>
      </c>
      <c r="L98" s="157">
        <v>21</v>
      </c>
      <c r="M98" s="157">
        <f>G98*(1+L98/100)</f>
        <v>0</v>
      </c>
      <c r="N98" s="157">
        <v>0</v>
      </c>
      <c r="O98" s="157">
        <f>ROUND(E98*N98,2)</f>
        <v>0</v>
      </c>
      <c r="P98" s="157">
        <v>0</v>
      </c>
      <c r="Q98" s="157">
        <f>ROUND(E98*P98,2)</f>
        <v>0</v>
      </c>
      <c r="R98" s="157"/>
      <c r="S98" s="157" t="s">
        <v>113</v>
      </c>
      <c r="T98" s="157" t="s">
        <v>113</v>
      </c>
      <c r="U98" s="157">
        <v>0.39</v>
      </c>
      <c r="V98" s="157">
        <f>ROUND(E98*U98,2)</f>
        <v>210.72</v>
      </c>
      <c r="W98" s="157"/>
      <c r="X98" s="157" t="s">
        <v>106</v>
      </c>
      <c r="Y98" s="148"/>
      <c r="Z98" s="148"/>
      <c r="AA98" s="148"/>
      <c r="AB98" s="148"/>
      <c r="AC98" s="148"/>
      <c r="AD98" s="148"/>
      <c r="AE98" s="148"/>
      <c r="AF98" s="148"/>
      <c r="AG98" s="148" t="s">
        <v>107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x14ac:dyDescent="0.2">
      <c r="A99" s="162" t="s">
        <v>99</v>
      </c>
      <c r="B99" s="163" t="s">
        <v>69</v>
      </c>
      <c r="C99" s="181" t="s">
        <v>70</v>
      </c>
      <c r="D99" s="164"/>
      <c r="E99" s="165"/>
      <c r="F99" s="166"/>
      <c r="G99" s="167">
        <f>SUMIF(AG100:AG103,"&lt;&gt;NOR",G100:G103)</f>
        <v>0</v>
      </c>
      <c r="H99" s="161"/>
      <c r="I99" s="161">
        <f>SUM(I100:I103)</f>
        <v>0</v>
      </c>
      <c r="J99" s="161"/>
      <c r="K99" s="161">
        <f>SUM(K100:K103)</f>
        <v>0</v>
      </c>
      <c r="L99" s="161"/>
      <c r="M99" s="161">
        <f>SUM(M100:M103)</f>
        <v>0</v>
      </c>
      <c r="N99" s="161"/>
      <c r="O99" s="161">
        <f>SUM(O100:O103)</f>
        <v>0</v>
      </c>
      <c r="P99" s="161"/>
      <c r="Q99" s="161">
        <f>SUM(Q100:Q103)</f>
        <v>0</v>
      </c>
      <c r="R99" s="161"/>
      <c r="S99" s="161"/>
      <c r="T99" s="161"/>
      <c r="U99" s="161"/>
      <c r="V99" s="161">
        <f>SUM(V100:V103)</f>
        <v>5.12</v>
      </c>
      <c r="W99" s="161"/>
      <c r="X99" s="161"/>
      <c r="AG99" t="s">
        <v>100</v>
      </c>
    </row>
    <row r="100" spans="1:60" outlineLevel="1" x14ac:dyDescent="0.2">
      <c r="A100" s="174">
        <v>47</v>
      </c>
      <c r="B100" s="175" t="s">
        <v>247</v>
      </c>
      <c r="C100" s="184" t="s">
        <v>248</v>
      </c>
      <c r="D100" s="176" t="s">
        <v>142</v>
      </c>
      <c r="E100" s="177">
        <v>106.7197</v>
      </c>
      <c r="F100" s="178"/>
      <c r="G100" s="179">
        <f>ROUND(E100*F100,2)</f>
        <v>0</v>
      </c>
      <c r="H100" s="158"/>
      <c r="I100" s="157">
        <f>ROUND(E100*H100,2)</f>
        <v>0</v>
      </c>
      <c r="J100" s="158"/>
      <c r="K100" s="157">
        <f>ROUND(E100*J100,2)</f>
        <v>0</v>
      </c>
      <c r="L100" s="157">
        <v>21</v>
      </c>
      <c r="M100" s="157">
        <f>G100*(1+L100/100)</f>
        <v>0</v>
      </c>
      <c r="N100" s="157">
        <v>0</v>
      </c>
      <c r="O100" s="157">
        <f>ROUND(E100*N100,2)</f>
        <v>0</v>
      </c>
      <c r="P100" s="157">
        <v>0</v>
      </c>
      <c r="Q100" s="157">
        <f>ROUND(E100*P100,2)</f>
        <v>0</v>
      </c>
      <c r="R100" s="157"/>
      <c r="S100" s="157" t="s">
        <v>113</v>
      </c>
      <c r="T100" s="157" t="s">
        <v>113</v>
      </c>
      <c r="U100" s="157">
        <v>4.2000000000000003E-2</v>
      </c>
      <c r="V100" s="157">
        <f>ROUND(E100*U100,2)</f>
        <v>4.4800000000000004</v>
      </c>
      <c r="W100" s="157"/>
      <c r="X100" s="157" t="s">
        <v>106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249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68">
        <v>48</v>
      </c>
      <c r="B101" s="169" t="s">
        <v>250</v>
      </c>
      <c r="C101" s="182" t="s">
        <v>251</v>
      </c>
      <c r="D101" s="170" t="s">
        <v>142</v>
      </c>
      <c r="E101" s="171">
        <v>426.87880000000001</v>
      </c>
      <c r="F101" s="172"/>
      <c r="G101" s="173">
        <f>ROUND(E101*F101,2)</f>
        <v>0</v>
      </c>
      <c r="H101" s="158"/>
      <c r="I101" s="157">
        <f>ROUND(E101*H101,2)</f>
        <v>0</v>
      </c>
      <c r="J101" s="158"/>
      <c r="K101" s="157">
        <f>ROUND(E101*J101,2)</f>
        <v>0</v>
      </c>
      <c r="L101" s="157">
        <v>21</v>
      </c>
      <c r="M101" s="157">
        <f>G101*(1+L101/100)</f>
        <v>0</v>
      </c>
      <c r="N101" s="157">
        <v>0</v>
      </c>
      <c r="O101" s="157">
        <f>ROUND(E101*N101,2)</f>
        <v>0</v>
      </c>
      <c r="P101" s="157">
        <v>0</v>
      </c>
      <c r="Q101" s="157">
        <f>ROUND(E101*P101,2)</f>
        <v>0</v>
      </c>
      <c r="R101" s="157"/>
      <c r="S101" s="157" t="s">
        <v>113</v>
      </c>
      <c r="T101" s="157" t="s">
        <v>113</v>
      </c>
      <c r="U101" s="157">
        <v>0</v>
      </c>
      <c r="V101" s="157">
        <f>ROUND(E101*U101,2)</f>
        <v>0</v>
      </c>
      <c r="W101" s="157"/>
      <c r="X101" s="157" t="s">
        <v>106</v>
      </c>
      <c r="Y101" s="148"/>
      <c r="Z101" s="148"/>
      <c r="AA101" s="148"/>
      <c r="AB101" s="148"/>
      <c r="AC101" s="148"/>
      <c r="AD101" s="148"/>
      <c r="AE101" s="148"/>
      <c r="AF101" s="148"/>
      <c r="AG101" s="148" t="s">
        <v>252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83" t="s">
        <v>253</v>
      </c>
      <c r="D102" s="159"/>
      <c r="E102" s="160">
        <v>426.87880000000001</v>
      </c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109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68">
        <v>49</v>
      </c>
      <c r="B103" s="169" t="s">
        <v>254</v>
      </c>
      <c r="C103" s="182" t="s">
        <v>255</v>
      </c>
      <c r="D103" s="170" t="s">
        <v>142</v>
      </c>
      <c r="E103" s="171">
        <v>106.7197</v>
      </c>
      <c r="F103" s="172"/>
      <c r="G103" s="173">
        <f>ROUND(E103*F103,2)</f>
        <v>0</v>
      </c>
      <c r="H103" s="158"/>
      <c r="I103" s="157">
        <f>ROUND(E103*H103,2)</f>
        <v>0</v>
      </c>
      <c r="J103" s="158"/>
      <c r="K103" s="157">
        <f>ROUND(E103*J103,2)</f>
        <v>0</v>
      </c>
      <c r="L103" s="157">
        <v>21</v>
      </c>
      <c r="M103" s="157">
        <f>G103*(1+L103/100)</f>
        <v>0</v>
      </c>
      <c r="N103" s="157">
        <v>0</v>
      </c>
      <c r="O103" s="157">
        <f>ROUND(E103*N103,2)</f>
        <v>0</v>
      </c>
      <c r="P103" s="157">
        <v>0</v>
      </c>
      <c r="Q103" s="157">
        <f>ROUND(E103*P103,2)</f>
        <v>0</v>
      </c>
      <c r="R103" s="157"/>
      <c r="S103" s="157" t="s">
        <v>113</v>
      </c>
      <c r="T103" s="157" t="s">
        <v>113</v>
      </c>
      <c r="U103" s="157">
        <v>6.0000000000000001E-3</v>
      </c>
      <c r="V103" s="157">
        <f>ROUND(E103*U103,2)</f>
        <v>0.64</v>
      </c>
      <c r="W103" s="157"/>
      <c r="X103" s="157" t="s">
        <v>106</v>
      </c>
      <c r="Y103" s="148"/>
      <c r="Z103" s="148"/>
      <c r="AA103" s="148"/>
      <c r="AB103" s="148"/>
      <c r="AC103" s="148"/>
      <c r="AD103" s="148"/>
      <c r="AE103" s="148"/>
      <c r="AF103" s="148"/>
      <c r="AG103" s="148" t="s">
        <v>249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x14ac:dyDescent="0.2">
      <c r="A104" s="3"/>
      <c r="B104" s="4"/>
      <c r="C104" s="185"/>
      <c r="D104" s="6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AE104">
        <v>15</v>
      </c>
      <c r="AF104">
        <v>21</v>
      </c>
      <c r="AG104" t="s">
        <v>86</v>
      </c>
    </row>
    <row r="105" spans="1:60" x14ac:dyDescent="0.2">
      <c r="A105" s="151"/>
      <c r="B105" s="152" t="s">
        <v>31</v>
      </c>
      <c r="C105" s="186"/>
      <c r="D105" s="153"/>
      <c r="E105" s="154"/>
      <c r="F105" s="154"/>
      <c r="G105" s="180">
        <f>G8+G33+G41+G45+G67+G71+G96+G99</f>
        <v>0</v>
      </c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AE105">
        <f>SUMIF(L7:L103,AE104,G7:G103)</f>
        <v>0</v>
      </c>
      <c r="AF105">
        <f>SUMIF(L7:L103,AF104,G7:G103)</f>
        <v>0</v>
      </c>
      <c r="AG105" t="s">
        <v>256</v>
      </c>
    </row>
    <row r="106" spans="1:60" x14ac:dyDescent="0.2">
      <c r="A106" s="3"/>
      <c r="B106" s="4"/>
      <c r="C106" s="185"/>
      <c r="D106" s="6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60" x14ac:dyDescent="0.2">
      <c r="A107" s="3"/>
      <c r="B107" s="4"/>
      <c r="C107" s="185"/>
      <c r="D107" s="6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60" x14ac:dyDescent="0.2">
      <c r="A108" s="252" t="s">
        <v>257</v>
      </c>
      <c r="B108" s="252"/>
      <c r="C108" s="253"/>
      <c r="D108" s="6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60" x14ac:dyDescent="0.2">
      <c r="A109" s="254"/>
      <c r="B109" s="255"/>
      <c r="C109" s="256"/>
      <c r="D109" s="255"/>
      <c r="E109" s="255"/>
      <c r="F109" s="255"/>
      <c r="G109" s="257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AG109" t="s">
        <v>258</v>
      </c>
    </row>
    <row r="110" spans="1:60" x14ac:dyDescent="0.2">
      <c r="A110" s="258"/>
      <c r="B110" s="259"/>
      <c r="C110" s="260"/>
      <c r="D110" s="259"/>
      <c r="E110" s="259"/>
      <c r="F110" s="259"/>
      <c r="G110" s="261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60" x14ac:dyDescent="0.2">
      <c r="A111" s="258"/>
      <c r="B111" s="259"/>
      <c r="C111" s="260"/>
      <c r="D111" s="259"/>
      <c r="E111" s="259"/>
      <c r="F111" s="259"/>
      <c r="G111" s="261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60" x14ac:dyDescent="0.2">
      <c r="A112" s="258"/>
      <c r="B112" s="259"/>
      <c r="C112" s="260"/>
      <c r="D112" s="259"/>
      <c r="E112" s="259"/>
      <c r="F112" s="259"/>
      <c r="G112" s="261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33" x14ac:dyDescent="0.2">
      <c r="A113" s="262"/>
      <c r="B113" s="263"/>
      <c r="C113" s="264"/>
      <c r="D113" s="263"/>
      <c r="E113" s="263"/>
      <c r="F113" s="263"/>
      <c r="G113" s="265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33" x14ac:dyDescent="0.2">
      <c r="A114" s="3"/>
      <c r="B114" s="4"/>
      <c r="C114" s="185"/>
      <c r="D114" s="6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33" x14ac:dyDescent="0.2">
      <c r="C115" s="187"/>
      <c r="D115" s="10"/>
      <c r="AG115" t="s">
        <v>259</v>
      </c>
    </row>
    <row r="116" spans="1:33" x14ac:dyDescent="0.2">
      <c r="D116" s="10"/>
    </row>
    <row r="117" spans="1:33" x14ac:dyDescent="0.2">
      <c r="D117" s="10"/>
    </row>
    <row r="118" spans="1:33" x14ac:dyDescent="0.2">
      <c r="D118" s="10"/>
    </row>
    <row r="119" spans="1:33" x14ac:dyDescent="0.2">
      <c r="D119" s="10"/>
    </row>
    <row r="120" spans="1:33" x14ac:dyDescent="0.2">
      <c r="D120" s="10"/>
    </row>
    <row r="121" spans="1:33" x14ac:dyDescent="0.2">
      <c r="D121" s="10"/>
    </row>
    <row r="122" spans="1:33" x14ac:dyDescent="0.2">
      <c r="D122" s="10"/>
    </row>
    <row r="123" spans="1:33" x14ac:dyDescent="0.2">
      <c r="D123" s="10"/>
    </row>
    <row r="124" spans="1:33" x14ac:dyDescent="0.2">
      <c r="D124" s="10"/>
    </row>
    <row r="125" spans="1:33" x14ac:dyDescent="0.2">
      <c r="D125" s="10"/>
    </row>
    <row r="126" spans="1:33" x14ac:dyDescent="0.2">
      <c r="D126" s="10"/>
    </row>
    <row r="127" spans="1:33" x14ac:dyDescent="0.2">
      <c r="D127" s="10"/>
    </row>
    <row r="128" spans="1:33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09:G113"/>
    <mergeCell ref="A1:G1"/>
    <mergeCell ref="C2:G2"/>
    <mergeCell ref="C3:G3"/>
    <mergeCell ref="C4:G4"/>
    <mergeCell ref="A108:C10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Svobodová Markéta</cp:lastModifiedBy>
  <cp:lastPrinted>2019-03-19T12:27:02Z</cp:lastPrinted>
  <dcterms:created xsi:type="dcterms:W3CDTF">2009-04-08T07:15:50Z</dcterms:created>
  <dcterms:modified xsi:type="dcterms:W3CDTF">2019-08-23T04:41:33Z</dcterms:modified>
</cp:coreProperties>
</file>